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Sheet1" sheetId="1" r:id="rId1"/>
  </sheets>
  <calcPr calcId="152511" iterate="1"/>
</workbook>
</file>

<file path=xl/calcChain.xml><?xml version="1.0" encoding="utf-8"?>
<calcChain xmlns="http://schemas.openxmlformats.org/spreadsheetml/2006/main">
  <c r="A27" i="1" l="1"/>
  <c r="X70" i="1" l="1"/>
  <c r="A25" i="1" l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E113" i="1" l="1"/>
  <c r="AD113" i="1"/>
  <c r="AC113" i="1"/>
  <c r="AB113" i="1"/>
  <c r="AA113" i="1"/>
  <c r="Z113" i="1"/>
  <c r="U113" i="1"/>
  <c r="T113" i="1"/>
  <c r="S113" i="1"/>
  <c r="Q113" i="1"/>
  <c r="P113" i="1"/>
  <c r="O113" i="1"/>
  <c r="N113" i="1"/>
  <c r="M113" i="1"/>
  <c r="K113" i="1"/>
  <c r="J113" i="1"/>
  <c r="G79" i="1"/>
  <c r="I79" i="1"/>
  <c r="H79" i="1"/>
  <c r="AE79" i="1"/>
  <c r="AD79" i="1"/>
  <c r="AC79" i="1"/>
  <c r="AB79" i="1"/>
  <c r="AA79" i="1"/>
  <c r="Z79" i="1"/>
  <c r="U79" i="1"/>
  <c r="T79" i="1"/>
  <c r="S79" i="1"/>
  <c r="Q79" i="1"/>
  <c r="O79" i="1"/>
  <c r="N79" i="1"/>
  <c r="K79" i="1"/>
  <c r="J79" i="1"/>
  <c r="W93" i="1" l="1"/>
  <c r="L110" i="1" l="1"/>
  <c r="R110" i="1"/>
  <c r="R113" i="1" s="1"/>
  <c r="V110" i="1"/>
  <c r="W110" i="1"/>
  <c r="Y97" i="1"/>
  <c r="X97" i="1"/>
  <c r="W96" i="1"/>
  <c r="V96" i="1"/>
  <c r="P74" i="1"/>
  <c r="M74" i="1"/>
  <c r="X50" i="1"/>
  <c r="V46" i="1"/>
  <c r="Y46" i="1"/>
  <c r="X39" i="1"/>
  <c r="Y39" i="1"/>
  <c r="Y37" i="1"/>
  <c r="L36" i="1"/>
  <c r="R36" i="1"/>
  <c r="W36" i="1"/>
  <c r="V35" i="1"/>
  <c r="X35" i="1"/>
  <c r="R34" i="1"/>
  <c r="Y33" i="1"/>
  <c r="X113" i="1" l="1"/>
  <c r="L113" i="1"/>
  <c r="M79" i="1"/>
  <c r="R79" i="1"/>
  <c r="P79" i="1"/>
  <c r="W113" i="1"/>
  <c r="V113" i="1"/>
  <c r="Y113" i="1"/>
  <c r="Y79" i="1"/>
  <c r="V79" i="1"/>
  <c r="X79" i="1"/>
  <c r="W79" i="1"/>
  <c r="L79" i="1"/>
  <c r="I113" i="1"/>
  <c r="H113" i="1"/>
  <c r="G113" i="1"/>
</calcChain>
</file>

<file path=xl/sharedStrings.xml><?xml version="1.0" encoding="utf-8"?>
<sst xmlns="http://schemas.openxmlformats.org/spreadsheetml/2006/main" count="538" uniqueCount="162">
  <si>
    <t>№</t>
  </si>
  <si>
    <t>Site Nr.</t>
  </si>
  <si>
    <t>RIEW</t>
  </si>
  <si>
    <t>Region</t>
  </si>
  <si>
    <t>Municipality</t>
  </si>
  <si>
    <t>Site</t>
  </si>
  <si>
    <t>Pesticides
total, kg</t>
  </si>
  <si>
    <t>№ на склада</t>
  </si>
  <si>
    <t>РОСВ</t>
  </si>
  <si>
    <t>Регион</t>
  </si>
  <si>
    <t>Община</t>
  </si>
  <si>
    <t>Място</t>
  </si>
  <si>
    <t>Пестициди
общо, кг.</t>
  </si>
  <si>
    <t>List of warehouses for the removal and disposal of pesticides
Списък на складове за отстраняването и окончателното обезвреждане на пестициди</t>
  </si>
  <si>
    <t>List of warehouses for the removal and disposal of pesticides - Reserve
Списък на складове за отстраняването и окончателното обезвреждане на пестициди - Резервни</t>
  </si>
  <si>
    <t>Вид пестицид</t>
  </si>
  <si>
    <t>Акарицид</t>
  </si>
  <si>
    <t>Инсектицид</t>
  </si>
  <si>
    <t>Родентицид</t>
  </si>
  <si>
    <t>Тор</t>
  </si>
  <si>
    <t>kg</t>
  </si>
  <si>
    <t>l</t>
  </si>
  <si>
    <t>кг.</t>
  </si>
  <si>
    <t>Hard fraction, kg</t>
  </si>
  <si>
    <t>Liquids, l</t>
  </si>
  <si>
    <t>Хербицид</t>
  </si>
  <si>
    <t>л.</t>
  </si>
  <si>
    <t>Type of pesticide</t>
  </si>
  <si>
    <t>LOT 3 - Vratsa, Pleven, Montana
ЛОТ 3 - Враца, Плевен, Монтана</t>
  </si>
  <si>
    <t>-</t>
  </si>
  <si>
    <r>
      <rPr>
        <b/>
        <sz val="10"/>
        <rFont val="Arial"/>
        <family val="2"/>
        <charset val="204"/>
      </rPr>
      <t>Vratza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Враца</t>
    </r>
  </si>
  <si>
    <r>
      <rPr>
        <b/>
        <sz val="10"/>
        <rFont val="Arial"/>
        <family val="2"/>
        <charset val="204"/>
      </rPr>
      <t>Biala slatina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Бяла Слатина</t>
    </r>
  </si>
  <si>
    <r>
      <rPr>
        <b/>
        <sz val="10"/>
        <rFont val="Arial"/>
        <family val="2"/>
        <charset val="204"/>
      </rPr>
      <t xml:space="preserve">Vranqk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Враняк</t>
    </r>
  </si>
  <si>
    <t>Биопрепарат</t>
  </si>
  <si>
    <r>
      <rPr>
        <b/>
        <sz val="10"/>
        <rFont val="Arial"/>
        <family val="2"/>
        <charset val="204"/>
      </rPr>
      <t>Pleven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 xml:space="preserve">Плевен </t>
    </r>
  </si>
  <si>
    <r>
      <rPr>
        <b/>
        <sz val="10"/>
        <rFont val="Arial"/>
        <family val="2"/>
        <charset val="204"/>
      </rPr>
      <t xml:space="preserve">Kneja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Кнежа</t>
    </r>
  </si>
  <si>
    <r>
      <rPr>
        <b/>
        <sz val="10"/>
        <rFont val="Arial"/>
        <family val="2"/>
        <charset val="204"/>
      </rPr>
      <t xml:space="preserve">Montana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Монтана</t>
    </r>
  </si>
  <si>
    <r>
      <rPr>
        <b/>
        <sz val="10"/>
        <rFont val="Arial"/>
        <family val="2"/>
        <charset val="204"/>
      </rPr>
      <t xml:space="preserve">Vidin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Видин</t>
    </r>
  </si>
  <si>
    <r>
      <rPr>
        <b/>
        <sz val="10"/>
        <rFont val="Arial"/>
        <family val="2"/>
        <charset val="204"/>
      </rPr>
      <t>Dimovo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Димово</t>
    </r>
  </si>
  <si>
    <r>
      <rPr>
        <b/>
        <sz val="10"/>
        <rFont val="Arial"/>
        <family val="2"/>
        <charset val="204"/>
      </rPr>
      <t>Mramoren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Мраморен</t>
    </r>
  </si>
  <si>
    <r>
      <rPr>
        <b/>
        <sz val="10"/>
        <rFont val="Arial"/>
        <family val="2"/>
        <charset val="204"/>
      </rPr>
      <t>Gorno peshtene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Горно пещене</t>
    </r>
  </si>
  <si>
    <r>
      <rPr>
        <b/>
        <sz val="10"/>
        <rFont val="Arial"/>
        <family val="2"/>
        <charset val="204"/>
      </rPr>
      <t>Mizia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Мизия</t>
    </r>
  </si>
  <si>
    <r>
      <rPr>
        <b/>
        <sz val="10"/>
        <rFont val="Arial"/>
        <family val="2"/>
        <charset val="204"/>
      </rPr>
      <t xml:space="preserve">Krushovitza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Крушовица</t>
    </r>
  </si>
  <si>
    <r>
      <rPr>
        <b/>
        <sz val="10"/>
        <rFont val="Arial"/>
        <family val="2"/>
        <charset val="204"/>
      </rPr>
      <t xml:space="preserve">Krividol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Криводол</t>
    </r>
  </si>
  <si>
    <r>
      <rPr>
        <b/>
        <sz val="10"/>
        <rFont val="Arial"/>
        <family val="2"/>
        <charset val="204"/>
      </rPr>
      <t>Pudria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Пудрия</t>
    </r>
  </si>
  <si>
    <r>
      <rPr>
        <b/>
        <sz val="10"/>
        <rFont val="Arial"/>
        <family val="2"/>
        <charset val="204"/>
      </rPr>
      <t xml:space="preserve">Drashan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Драшан</t>
    </r>
  </si>
  <si>
    <r>
      <rPr>
        <b/>
        <sz val="10"/>
        <rFont val="Arial"/>
        <family val="2"/>
        <charset val="204"/>
      </rPr>
      <t xml:space="preserve">Popitza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Попица</t>
    </r>
  </si>
  <si>
    <r>
      <rPr>
        <b/>
        <sz val="10"/>
        <rFont val="Arial"/>
        <family val="2"/>
        <charset val="204"/>
      </rPr>
      <t>Lovetch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 xml:space="preserve">Ловеч </t>
    </r>
  </si>
  <si>
    <r>
      <rPr>
        <b/>
        <sz val="10"/>
        <rFont val="Arial"/>
        <family val="2"/>
        <charset val="204"/>
      </rPr>
      <t xml:space="preserve">Lukovit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Луковит</t>
    </r>
  </si>
  <si>
    <r>
      <rPr>
        <b/>
        <sz val="10"/>
        <rFont val="Arial"/>
        <family val="2"/>
        <charset val="204"/>
      </rPr>
      <t xml:space="preserve">Karlukovo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Карлуково</t>
    </r>
  </si>
  <si>
    <r>
      <rPr>
        <b/>
        <sz val="10"/>
        <rFont val="Arial"/>
        <family val="2"/>
        <charset val="204"/>
      </rPr>
      <t>Aleksanrovo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Александрово</t>
    </r>
  </si>
  <si>
    <r>
      <rPr>
        <b/>
        <sz val="10"/>
        <rFont val="Arial"/>
        <family val="2"/>
        <charset val="204"/>
      </rPr>
      <t xml:space="preserve">Bahovitza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Баховица</t>
    </r>
  </si>
  <si>
    <r>
      <rPr>
        <b/>
        <sz val="10"/>
        <rFont val="Arial"/>
        <family val="2"/>
        <charset val="204"/>
      </rPr>
      <t xml:space="preserve">Vladinia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Владиня</t>
    </r>
  </si>
  <si>
    <r>
      <rPr>
        <b/>
        <sz val="10"/>
        <rFont val="Arial"/>
        <family val="2"/>
        <charset val="204"/>
      </rPr>
      <t>Kakrina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Къкрина</t>
    </r>
  </si>
  <si>
    <r>
      <rPr>
        <b/>
        <sz val="10"/>
        <rFont val="Arial"/>
        <family val="2"/>
        <charset val="204"/>
      </rPr>
      <t xml:space="preserve">Goznitza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Гозница</t>
    </r>
  </si>
  <si>
    <r>
      <rPr>
        <b/>
        <sz val="10"/>
        <rFont val="Arial"/>
        <family val="2"/>
        <charset val="204"/>
      </rPr>
      <t xml:space="preserve">Doirentzi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Дойренци</t>
    </r>
  </si>
  <si>
    <r>
      <rPr>
        <b/>
        <sz val="10"/>
        <rFont val="Arial"/>
        <family val="2"/>
        <charset val="204"/>
      </rPr>
      <t xml:space="preserve">Lisetz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Лисец</t>
    </r>
  </si>
  <si>
    <r>
      <rPr>
        <b/>
        <sz val="10"/>
        <rFont val="Arial"/>
        <family val="2"/>
        <charset val="204"/>
      </rPr>
      <t xml:space="preserve">Prelom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Прелом</t>
    </r>
  </si>
  <si>
    <r>
      <rPr>
        <b/>
        <sz val="10"/>
        <rFont val="Arial"/>
        <family val="2"/>
        <charset val="204"/>
      </rPr>
      <t xml:space="preserve">Slaviani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Славяни</t>
    </r>
  </si>
  <si>
    <r>
      <rPr>
        <b/>
        <sz val="10"/>
        <rFont val="Arial"/>
        <family val="2"/>
        <charset val="204"/>
      </rPr>
      <t xml:space="preserve">Sokolovo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Соколово</t>
    </r>
  </si>
  <si>
    <r>
      <rPr>
        <b/>
        <sz val="10"/>
        <rFont val="Arial"/>
        <family val="2"/>
        <charset val="204"/>
      </rPr>
      <t xml:space="preserve">Tepava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Тепава</t>
    </r>
  </si>
  <si>
    <r>
      <rPr>
        <b/>
        <sz val="10"/>
        <rFont val="Arial"/>
        <family val="2"/>
        <charset val="204"/>
      </rPr>
      <t xml:space="preserve">Teteven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Тетевен</t>
    </r>
  </si>
  <si>
    <r>
      <rPr>
        <b/>
        <sz val="10"/>
        <rFont val="Arial"/>
        <family val="2"/>
        <charset val="204"/>
      </rPr>
      <t>Bulgarski izvor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Български Извор</t>
    </r>
  </si>
  <si>
    <r>
      <rPr>
        <b/>
        <sz val="10"/>
        <rFont val="Arial"/>
        <family val="2"/>
        <charset val="204"/>
      </rPr>
      <t xml:space="preserve">Glovene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Гложене</t>
    </r>
  </si>
  <si>
    <r>
      <rPr>
        <b/>
        <sz val="10"/>
        <rFont val="Arial"/>
        <family val="2"/>
        <charset val="204"/>
      </rPr>
      <t xml:space="preserve">Goli izvor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Гол. Извор</t>
    </r>
  </si>
  <si>
    <r>
      <rPr>
        <b/>
        <sz val="10"/>
        <rFont val="Arial"/>
        <family val="2"/>
        <charset val="204"/>
      </rPr>
      <t>Troian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Троян</t>
    </r>
    <r>
      <rPr>
        <sz val="10"/>
        <rFont val="Arial"/>
        <family val="2"/>
        <charset val="204"/>
      </rPr>
      <t xml:space="preserve"> </t>
    </r>
  </si>
  <si>
    <r>
      <rPr>
        <b/>
        <sz val="10"/>
        <rFont val="Arial"/>
        <family val="2"/>
        <charset val="204"/>
      </rPr>
      <t xml:space="preserve">Beli Osam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Бели Осъм</t>
    </r>
  </si>
  <si>
    <r>
      <rPr>
        <b/>
        <sz val="10"/>
        <rFont val="Arial"/>
        <family val="2"/>
        <charset val="204"/>
      </rPr>
      <t xml:space="preserve">Golqma Zheliazna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Голяма Желязна</t>
    </r>
  </si>
  <si>
    <r>
      <rPr>
        <b/>
        <sz val="10"/>
        <rFont val="Arial"/>
        <family val="2"/>
        <charset val="204"/>
      </rPr>
      <t xml:space="preserve">Dobrodan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Добродан</t>
    </r>
  </si>
  <si>
    <r>
      <rPr>
        <b/>
        <sz val="10"/>
        <rFont val="Arial"/>
        <family val="2"/>
        <charset val="204"/>
      </rPr>
      <t xml:space="preserve">Dalbok dol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Дълбок Дол</t>
    </r>
  </si>
  <si>
    <r>
      <rPr>
        <b/>
        <sz val="10"/>
        <rFont val="Arial"/>
        <family val="2"/>
        <charset val="204"/>
      </rPr>
      <t>Ugarchin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Угърчин</t>
    </r>
  </si>
  <si>
    <r>
      <rPr>
        <b/>
        <sz val="10"/>
        <rFont val="Arial"/>
        <family val="2"/>
        <charset val="204"/>
      </rPr>
      <t xml:space="preserve">Apriltzi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Априлци</t>
    </r>
  </si>
  <si>
    <r>
      <rPr>
        <b/>
        <sz val="10"/>
        <rFont val="Arial"/>
        <family val="2"/>
        <charset val="204"/>
      </rPr>
      <t xml:space="preserve">Brusarci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Брусарци</t>
    </r>
  </si>
  <si>
    <r>
      <rPr>
        <b/>
        <sz val="10"/>
        <rFont val="Arial"/>
        <family val="2"/>
        <charset val="204"/>
      </rPr>
      <t xml:space="preserve">Bukovetz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Буковец</t>
    </r>
  </si>
  <si>
    <r>
      <rPr>
        <b/>
        <sz val="10"/>
        <rFont val="Arial"/>
        <family val="2"/>
        <charset val="204"/>
      </rPr>
      <t>Varshetz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Вършец</t>
    </r>
  </si>
  <si>
    <r>
      <rPr>
        <b/>
        <sz val="10"/>
        <rFont val="Arial"/>
        <family val="2"/>
        <charset val="204"/>
      </rPr>
      <t>Dolno Ozirovo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Долно Озирово</t>
    </r>
  </si>
  <si>
    <r>
      <rPr>
        <b/>
        <sz val="10"/>
        <rFont val="Arial"/>
        <family val="2"/>
        <charset val="204"/>
      </rPr>
      <t xml:space="preserve">Lom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Лом</t>
    </r>
  </si>
  <si>
    <r>
      <rPr>
        <b/>
        <sz val="10"/>
        <rFont val="Arial"/>
        <family val="2"/>
        <charset val="204"/>
      </rPr>
      <t xml:space="preserve">Medkovetz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Медковец</t>
    </r>
  </si>
  <si>
    <r>
      <rPr>
        <b/>
        <sz val="10"/>
        <rFont val="Arial"/>
        <family val="2"/>
        <charset val="204"/>
      </rPr>
      <t xml:space="preserve">Chiprovtzi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Чипровци</t>
    </r>
  </si>
  <si>
    <r>
      <rPr>
        <b/>
        <sz val="10"/>
        <rFont val="Arial"/>
        <family val="2"/>
        <charset val="204"/>
      </rPr>
      <t xml:space="preserve">Beli mel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Бели мел</t>
    </r>
  </si>
  <si>
    <r>
      <rPr>
        <b/>
        <sz val="10"/>
        <rFont val="Arial"/>
        <family val="2"/>
        <charset val="204"/>
      </rPr>
      <t>Yakimovo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Якимово</t>
    </r>
  </si>
  <si>
    <r>
      <rPr>
        <b/>
        <sz val="10"/>
        <rFont val="Arial"/>
        <family val="2"/>
        <charset val="204"/>
      </rPr>
      <t>Dalgodeltzi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Дългоделци</t>
    </r>
  </si>
  <si>
    <r>
      <rPr>
        <b/>
        <sz val="10"/>
        <rFont val="Arial"/>
        <family val="2"/>
        <charset val="204"/>
      </rPr>
      <t xml:space="preserve">Cherven briag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Червен бряг</t>
    </r>
  </si>
  <si>
    <r>
      <rPr>
        <b/>
        <sz val="10"/>
        <rFont val="Arial"/>
        <family val="2"/>
        <charset val="204"/>
      </rPr>
      <t xml:space="preserve">Reseletz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Ресилец</t>
    </r>
  </si>
  <si>
    <r>
      <rPr>
        <b/>
        <sz val="10"/>
        <rFont val="Arial"/>
        <family val="2"/>
        <charset val="204"/>
      </rPr>
      <t>Breste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Бресте</t>
    </r>
  </si>
  <si>
    <r>
      <rPr>
        <b/>
        <sz val="10"/>
        <rFont val="Arial"/>
        <family val="2"/>
        <charset val="204"/>
      </rPr>
      <t xml:space="preserve">Suhache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Сухаче</t>
    </r>
  </si>
  <si>
    <r>
      <rPr>
        <b/>
        <sz val="10"/>
        <rFont val="Arial"/>
        <family val="2"/>
        <charset val="204"/>
      </rPr>
      <t xml:space="preserve">Koinare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Койнаре</t>
    </r>
  </si>
  <si>
    <r>
      <rPr>
        <b/>
        <sz val="10"/>
        <rFont val="Arial"/>
        <family val="2"/>
        <charset val="204"/>
      </rPr>
      <t xml:space="preserve">Makresh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Макреш</t>
    </r>
  </si>
  <si>
    <r>
      <rPr>
        <b/>
        <sz val="10"/>
        <rFont val="Arial"/>
        <family val="2"/>
        <charset val="204"/>
      </rPr>
      <t xml:space="preserve">Rakovitza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Раковица</t>
    </r>
  </si>
  <si>
    <r>
      <rPr>
        <b/>
        <sz val="10"/>
        <rFont val="Arial"/>
        <family val="2"/>
        <charset val="204"/>
      </rPr>
      <t xml:space="preserve">Radomirtzi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Радомирци</t>
    </r>
  </si>
  <si>
    <r>
      <rPr>
        <b/>
        <sz val="10"/>
        <rFont val="Arial"/>
        <family val="2"/>
        <charset val="204"/>
      </rPr>
      <t xml:space="preserve">Rakita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Ракита</t>
    </r>
  </si>
  <si>
    <r>
      <rPr>
        <b/>
        <sz val="10"/>
        <rFont val="Arial"/>
        <family val="2"/>
        <charset val="204"/>
      </rPr>
      <t xml:space="preserve">Telish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Телиш</t>
    </r>
  </si>
  <si>
    <r>
      <rPr>
        <b/>
        <sz val="10"/>
        <rFont val="Arial"/>
        <family val="2"/>
        <charset val="204"/>
      </rPr>
      <t>Dolni dabnik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 xml:space="preserve">Долни Дъбник </t>
    </r>
  </si>
  <si>
    <r>
      <rPr>
        <b/>
        <sz val="10"/>
        <rFont val="Arial"/>
        <family val="2"/>
        <charset val="204"/>
      </rPr>
      <t xml:space="preserve">Barkach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Бъркач</t>
    </r>
  </si>
  <si>
    <r>
      <rPr>
        <b/>
        <sz val="10"/>
        <rFont val="Arial"/>
        <family val="2"/>
        <charset val="204"/>
      </rPr>
      <t>Gorni dabnik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 xml:space="preserve">Горни Дъбник </t>
    </r>
  </si>
  <si>
    <r>
      <rPr>
        <b/>
        <sz val="10"/>
        <rFont val="Arial"/>
        <family val="2"/>
        <charset val="204"/>
      </rPr>
      <t xml:space="preserve">Petarnitza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Петърница</t>
    </r>
  </si>
  <si>
    <r>
      <rPr>
        <b/>
        <sz val="10"/>
        <rFont val="Arial"/>
        <family val="2"/>
        <charset val="204"/>
      </rPr>
      <t xml:space="preserve">Gradina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Градина</t>
    </r>
  </si>
  <si>
    <r>
      <rPr>
        <b/>
        <sz val="10"/>
        <rFont val="Arial"/>
        <family val="2"/>
        <charset val="204"/>
      </rPr>
      <t>Dolna Mitropolia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Долна Митрополия</t>
    </r>
  </si>
  <si>
    <r>
      <rPr>
        <b/>
        <sz val="10"/>
        <rFont val="Arial"/>
        <family val="2"/>
        <charset val="204"/>
      </rPr>
      <t>Bozhuritsa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Божурица</t>
    </r>
  </si>
  <si>
    <r>
      <rPr>
        <b/>
        <sz val="10"/>
        <rFont val="Arial"/>
        <family val="2"/>
        <charset val="204"/>
      </rPr>
      <t xml:space="preserve">Bregare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Брегаре</t>
    </r>
  </si>
  <si>
    <r>
      <rPr>
        <b/>
        <sz val="10"/>
        <rFont val="Arial"/>
        <family val="2"/>
        <charset val="204"/>
      </rPr>
      <t>Riben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Рибен</t>
    </r>
  </si>
  <si>
    <r>
      <rPr>
        <b/>
        <sz val="10"/>
        <rFont val="Arial"/>
        <family val="2"/>
        <charset val="204"/>
      </rPr>
      <t>Slavovitsa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Славовица</t>
    </r>
  </si>
  <si>
    <r>
      <rPr>
        <b/>
        <sz val="10"/>
        <rFont val="Arial"/>
        <family val="2"/>
        <charset val="204"/>
      </rPr>
      <t>Orehovitsa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Ореховица</t>
    </r>
  </si>
  <si>
    <r>
      <rPr>
        <b/>
        <sz val="10"/>
        <rFont val="Arial"/>
        <family val="2"/>
        <charset val="204"/>
      </rPr>
      <t>Koilovtsi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Коиловци</t>
    </r>
  </si>
  <si>
    <r>
      <rPr>
        <b/>
        <sz val="10"/>
        <rFont val="Arial"/>
        <family val="2"/>
        <charset val="204"/>
      </rPr>
      <t>Pelishat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Пелишат</t>
    </r>
  </si>
  <si>
    <r>
      <rPr>
        <b/>
        <sz val="10"/>
        <rFont val="Arial"/>
        <family val="2"/>
        <charset val="204"/>
      </rPr>
      <t>Slavjanovo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Славяново</t>
    </r>
  </si>
  <si>
    <r>
      <rPr>
        <b/>
        <sz val="10"/>
        <rFont val="Arial"/>
        <family val="2"/>
        <charset val="204"/>
      </rPr>
      <t>Todorovo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Тодорово</t>
    </r>
  </si>
  <si>
    <r>
      <rPr>
        <b/>
        <sz val="10"/>
        <rFont val="Arial"/>
        <family val="2"/>
        <charset val="204"/>
      </rPr>
      <t>Tarnene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Търнене</t>
    </r>
  </si>
  <si>
    <r>
      <rPr>
        <b/>
        <sz val="10"/>
        <rFont val="Arial"/>
        <family val="2"/>
        <charset val="204"/>
      </rPr>
      <t xml:space="preserve">Pordim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Пордим</t>
    </r>
  </si>
  <si>
    <r>
      <rPr>
        <b/>
        <sz val="10"/>
        <rFont val="Arial"/>
        <family val="2"/>
        <charset val="204"/>
      </rPr>
      <t>Valchitran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Вълчитрън</t>
    </r>
  </si>
  <si>
    <r>
      <rPr>
        <b/>
        <sz val="10"/>
        <rFont val="Arial"/>
        <family val="2"/>
        <charset val="204"/>
      </rPr>
      <t xml:space="preserve">Iskar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Искър</t>
    </r>
  </si>
  <si>
    <r>
      <rPr>
        <b/>
        <sz val="10"/>
        <rFont val="Arial"/>
        <family val="2"/>
        <charset val="204"/>
      </rPr>
      <t xml:space="preserve">Staroseltzi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Староселци</t>
    </r>
  </si>
  <si>
    <r>
      <rPr>
        <b/>
        <sz val="10"/>
        <rFont val="Arial"/>
        <family val="2"/>
        <charset val="204"/>
      </rPr>
      <t>Nikopol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Никопол</t>
    </r>
  </si>
  <si>
    <r>
      <rPr>
        <b/>
        <sz val="10"/>
        <rFont val="Arial"/>
        <family val="2"/>
        <charset val="204"/>
      </rPr>
      <t xml:space="preserve">Guliantzi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Гулянци</t>
    </r>
  </si>
  <si>
    <r>
      <rPr>
        <b/>
        <sz val="10"/>
        <rFont val="Arial"/>
        <family val="2"/>
        <charset val="204"/>
      </rPr>
      <t xml:space="preserve">Belene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Белене</t>
    </r>
  </si>
  <si>
    <r>
      <rPr>
        <b/>
        <sz val="10"/>
        <rFont val="Arial"/>
        <family val="2"/>
        <charset val="204"/>
      </rPr>
      <t xml:space="preserve">Tatari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Татари</t>
    </r>
  </si>
  <si>
    <r>
      <rPr>
        <b/>
        <sz val="10"/>
        <rFont val="Arial"/>
        <family val="2"/>
        <charset val="204"/>
      </rPr>
      <t xml:space="preserve">Vratza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Враца</t>
    </r>
  </si>
  <si>
    <r>
      <rPr>
        <b/>
        <sz val="10"/>
        <rFont val="Arial"/>
        <family val="2"/>
        <charset val="204"/>
      </rPr>
      <t xml:space="preserve">Goran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Горан</t>
    </r>
  </si>
  <si>
    <r>
      <rPr>
        <b/>
        <sz val="10"/>
        <rFont val="Arial"/>
        <family val="2"/>
        <charset val="204"/>
      </rPr>
      <t xml:space="preserve">Dolna Mitropolia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Долна Митрополия</t>
    </r>
  </si>
  <si>
    <r>
      <rPr>
        <b/>
        <sz val="10"/>
        <rFont val="Arial"/>
        <family val="2"/>
        <charset val="204"/>
      </rPr>
      <t>Bregare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Брегаре</t>
    </r>
  </si>
  <si>
    <r>
      <rPr>
        <b/>
        <sz val="10"/>
        <rFont val="Arial"/>
        <family val="2"/>
        <charset val="204"/>
      </rPr>
      <t xml:space="preserve">Letnitza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Летница</t>
    </r>
  </si>
  <si>
    <r>
      <rPr>
        <b/>
        <sz val="10"/>
        <rFont val="Arial"/>
        <family val="2"/>
        <charset val="204"/>
      </rPr>
      <t xml:space="preserve">Pisarovo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Писарово</t>
    </r>
  </si>
  <si>
    <r>
      <rPr>
        <b/>
        <sz val="10"/>
        <rFont val="Arial"/>
        <family val="2"/>
        <charset val="204"/>
      </rPr>
      <t>Kamenets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Каменец</t>
    </r>
  </si>
  <si>
    <r>
      <rPr>
        <b/>
        <sz val="10"/>
        <rFont val="Arial"/>
        <family val="2"/>
        <charset val="204"/>
      </rPr>
      <t>Dolni dabnik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 xml:space="preserve">Долни Дъбник </t>
    </r>
  </si>
  <si>
    <r>
      <rPr>
        <b/>
        <sz val="10"/>
        <rFont val="Arial"/>
        <family val="2"/>
        <charset val="204"/>
      </rPr>
      <t>Krushovitza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Крушовица</t>
    </r>
  </si>
  <si>
    <r>
      <rPr>
        <b/>
        <sz val="10"/>
        <rFont val="Arial"/>
        <family val="2"/>
        <charset val="204"/>
      </rPr>
      <t>Zgalevo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Згалево</t>
    </r>
  </si>
  <si>
    <r>
      <rPr>
        <b/>
        <sz val="10"/>
        <rFont val="Arial"/>
        <family val="2"/>
        <charset val="204"/>
      </rPr>
      <t>Odarne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Одърне</t>
    </r>
  </si>
  <si>
    <r>
      <rPr>
        <b/>
        <sz val="10"/>
        <rFont val="Arial"/>
        <family val="2"/>
        <charset val="204"/>
      </rPr>
      <t>Totleben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Тотлебен</t>
    </r>
  </si>
  <si>
    <r>
      <rPr>
        <b/>
        <sz val="10"/>
        <rFont val="Arial"/>
        <family val="2"/>
        <charset val="204"/>
      </rPr>
      <t xml:space="preserve">D,Lukovit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Д. Луковит</t>
    </r>
  </si>
  <si>
    <r>
      <rPr>
        <b/>
        <sz val="10"/>
        <rFont val="Arial"/>
        <family val="2"/>
        <charset val="204"/>
      </rPr>
      <t xml:space="preserve">Krushuna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Крушуна</t>
    </r>
  </si>
  <si>
    <r>
      <rPr>
        <b/>
        <sz val="10"/>
        <rFont val="Arial"/>
        <family val="2"/>
        <charset val="204"/>
      </rPr>
      <t xml:space="preserve">Presiaka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Пресяка</t>
    </r>
  </si>
  <si>
    <r>
      <rPr>
        <b/>
        <sz val="10"/>
        <rFont val="Arial"/>
        <family val="2"/>
        <charset val="204"/>
      </rPr>
      <t xml:space="preserve">Dolni dabnik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 xml:space="preserve">Долни Дъбник </t>
    </r>
  </si>
  <si>
    <r>
      <rPr>
        <b/>
        <sz val="10"/>
        <rFont val="Arial"/>
        <family val="2"/>
        <charset val="204"/>
      </rPr>
      <t xml:space="preserve">Sadovetz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Садовец</t>
    </r>
  </si>
  <si>
    <r>
      <rPr>
        <b/>
        <sz val="10"/>
        <rFont val="Arial"/>
        <family val="2"/>
        <charset val="204"/>
      </rPr>
      <t xml:space="preserve">Deventzi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Девенци</t>
    </r>
  </si>
  <si>
    <r>
      <rPr>
        <b/>
        <sz val="10"/>
        <rFont val="Arial"/>
        <family val="2"/>
        <charset val="204"/>
      </rPr>
      <t>Troian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Троян</t>
    </r>
  </si>
  <si>
    <r>
      <rPr>
        <b/>
        <sz val="10"/>
        <rFont val="Arial"/>
        <family val="2"/>
        <charset val="204"/>
      </rPr>
      <t xml:space="preserve">Oreshak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Орешак</t>
    </r>
  </si>
  <si>
    <r>
      <rPr>
        <b/>
        <sz val="10"/>
        <rFont val="Arial"/>
        <family val="2"/>
        <charset val="204"/>
      </rPr>
      <t xml:space="preserve">Joglav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Йоглав</t>
    </r>
  </si>
  <si>
    <r>
      <rPr>
        <b/>
        <sz val="10"/>
        <rFont val="Arial"/>
        <family val="2"/>
        <charset val="204"/>
      </rPr>
      <t xml:space="preserve">Georgi damqnovo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Георги Дамяново</t>
    </r>
  </si>
  <si>
    <r>
      <rPr>
        <b/>
        <sz val="10"/>
        <rFont val="Arial"/>
        <family val="2"/>
        <charset val="204"/>
      </rPr>
      <t>Gavril Genovo</t>
    </r>
    <r>
      <rPr>
        <sz val="10"/>
        <rFont val="Arial"/>
        <family val="2"/>
        <charset val="204"/>
      </rPr>
      <t xml:space="preserve"> 
</t>
    </r>
    <r>
      <rPr>
        <i/>
        <sz val="10"/>
        <rFont val="Arial"/>
        <family val="2"/>
        <charset val="204"/>
      </rPr>
      <t>Гаврил Геново</t>
    </r>
  </si>
  <si>
    <r>
      <rPr>
        <b/>
        <sz val="10"/>
        <rFont val="Arial"/>
        <family val="2"/>
        <charset val="204"/>
      </rPr>
      <t xml:space="preserve">Vrabevo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Врабево</t>
    </r>
  </si>
  <si>
    <r>
      <rPr>
        <b/>
        <sz val="10"/>
        <rFont val="Arial"/>
        <family val="2"/>
        <charset val="204"/>
      </rPr>
      <t xml:space="preserve">Gostinia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Гостиня</t>
    </r>
  </si>
  <si>
    <r>
      <rPr>
        <b/>
        <sz val="10"/>
        <rFont val="Arial"/>
        <family val="2"/>
        <charset val="204"/>
      </rPr>
      <t xml:space="preserve">Bojchinovtzi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Бойчиновци</t>
    </r>
  </si>
  <si>
    <r>
      <rPr>
        <b/>
        <sz val="10"/>
        <rFont val="Arial"/>
        <family val="2"/>
        <charset val="204"/>
      </rPr>
      <t>Marchevo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 xml:space="preserve">Мърчево </t>
    </r>
  </si>
  <si>
    <r>
      <rPr>
        <b/>
        <sz val="10"/>
        <rFont val="Arial"/>
        <family val="2"/>
        <charset val="204"/>
      </rPr>
      <t xml:space="preserve">Malinovo 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Малиново</t>
    </r>
  </si>
  <si>
    <t>Опаковки</t>
  </si>
  <si>
    <t>Неизвестен</t>
  </si>
  <si>
    <t>Фунгицид</t>
  </si>
  <si>
    <t>Фун хер инс не</t>
  </si>
  <si>
    <t>Аcaricide</t>
  </si>
  <si>
    <t>Insecticide</t>
  </si>
  <si>
    <t>Rodenticide</t>
  </si>
  <si>
    <t>Fertilizer</t>
  </si>
  <si>
    <t>Fungicide</t>
  </si>
  <si>
    <t>Fun-her-ins-ne</t>
  </si>
  <si>
    <t>Herbicide</t>
  </si>
  <si>
    <t xml:space="preserve">Unknown </t>
  </si>
  <si>
    <t>Packages</t>
  </si>
  <si>
    <t>Contaminated Building waste</t>
  </si>
  <si>
    <t>Замърсени Стр.отпад.</t>
  </si>
  <si>
    <t>Biopreparation</t>
  </si>
  <si>
    <t>Твърда фракция, кг</t>
  </si>
  <si>
    <t>Течности,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</si>
</sst>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FCEF4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1" fillId="8" borderId="5" xfId="0" applyNumberFormat="1" applyFont="1" applyFill="1" applyBorder="1" applyAlignment="1">
      <alignment horizontal="center" vertical="center" wrapText="1"/>
    </xf>
    <xf numFmtId="3" fontId="1" fillId="8" borderId="14" xfId="0" applyNumberFormat="1" applyFont="1" applyFill="1" applyBorder="1" applyAlignment="1">
      <alignment horizontal="center" vertical="center" wrapText="1"/>
    </xf>
    <xf numFmtId="3" fontId="1" fillId="8" borderId="15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3" fontId="4" fillId="0" borderId="3" xfId="0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7" fillId="0" borderId="0" xfId="0" applyFont="1"/>
    <xf numFmtId="0" fontId="7" fillId="0" borderId="3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7" fillId="0" borderId="28" xfId="0" applyFont="1" applyBorder="1"/>
    <xf numFmtId="0" fontId="7" fillId="0" borderId="32" xfId="0" applyFont="1" applyBorder="1"/>
    <xf numFmtId="0" fontId="7" fillId="0" borderId="2" xfId="0" applyFont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vertical="center" wrapText="1"/>
    </xf>
    <xf numFmtId="3" fontId="4" fillId="5" borderId="3" xfId="0" applyNumberFormat="1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0" xfId="0" applyFont="1" applyFill="1"/>
    <xf numFmtId="0" fontId="7" fillId="0" borderId="3" xfId="0" applyFont="1" applyFill="1" applyBorder="1"/>
    <xf numFmtId="3" fontId="4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12" xfId="0" applyFont="1" applyFill="1" applyBorder="1"/>
    <xf numFmtId="3" fontId="3" fillId="2" borderId="3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/>
    <xf numFmtId="3" fontId="3" fillId="4" borderId="35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 wrapText="1"/>
    </xf>
    <xf numFmtId="0" fontId="7" fillId="5" borderId="36" xfId="0" applyFont="1" applyFill="1" applyBorder="1"/>
    <xf numFmtId="0" fontId="7" fillId="5" borderId="1" xfId="0" applyFont="1" applyFill="1" applyBorder="1"/>
    <xf numFmtId="0" fontId="7" fillId="5" borderId="37" xfId="0" applyFont="1" applyFill="1" applyBorder="1"/>
    <xf numFmtId="0" fontId="7" fillId="5" borderId="36" xfId="0" applyFont="1" applyFill="1" applyBorder="1" applyAlignment="1">
      <alignment horizontal="center" vertical="center" wrapText="1"/>
    </xf>
    <xf numFmtId="3" fontId="1" fillId="8" borderId="38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5" borderId="2" xfId="0" applyFont="1" applyFill="1" applyBorder="1"/>
    <xf numFmtId="0" fontId="7" fillId="5" borderId="12" xfId="0" applyFont="1" applyFill="1" applyBorder="1"/>
    <xf numFmtId="3" fontId="4" fillId="0" borderId="3" xfId="0" quotePrefix="1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3" fontId="1" fillId="5" borderId="38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vertical="center" wrapText="1"/>
    </xf>
    <xf numFmtId="0" fontId="7" fillId="5" borderId="7" xfId="0" applyFont="1" applyFill="1" applyBorder="1"/>
    <xf numFmtId="0" fontId="7" fillId="5" borderId="8" xfId="0" applyFont="1" applyFill="1" applyBorder="1"/>
    <xf numFmtId="0" fontId="7" fillId="5" borderId="13" xfId="0" applyFont="1" applyFill="1" applyBorder="1"/>
    <xf numFmtId="3" fontId="3" fillId="4" borderId="17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3" fillId="4" borderId="19" xfId="0" applyNumberFormat="1" applyFont="1" applyFill="1" applyBorder="1" applyAlignment="1">
      <alignment horizontal="center" vertical="center" wrapText="1"/>
    </xf>
    <xf numFmtId="3" fontId="3" fillId="4" borderId="18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3" fillId="4" borderId="36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37" xfId="0" applyNumberFormat="1" applyFont="1" applyFill="1" applyBorder="1" applyAlignment="1">
      <alignment horizontal="center" vertical="center" wrapText="1"/>
    </xf>
    <xf numFmtId="3" fontId="1" fillId="4" borderId="12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3" fontId="1" fillId="2" borderId="29" xfId="0" applyNumberFormat="1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horizontal="center" vertical="center" wrapText="1"/>
    </xf>
    <xf numFmtId="3" fontId="3" fillId="4" borderId="29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36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37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13"/>
  <sheetViews>
    <sheetView tabSelected="1" view="pageBreakPreview" zoomScale="73" zoomScaleNormal="71" zoomScaleSheetLayoutView="73" zoomScalePageLayoutView="51" workbookViewId="0">
      <pane xSplit="9" ySplit="8" topLeftCell="L108" activePane="bottomRight" state="frozen"/>
      <selection pane="topRight" activeCell="J1" sqref="J1"/>
      <selection pane="bottomLeft" activeCell="A9" sqref="A9"/>
      <selection pane="bottomRight" activeCell="U115" sqref="U115"/>
    </sheetView>
  </sheetViews>
  <sheetFormatPr defaultRowHeight="15" x14ac:dyDescent="0.25"/>
  <cols>
    <col min="1" max="1" width="4" style="12" customWidth="1"/>
    <col min="2" max="2" width="6.85546875" style="12" customWidth="1"/>
    <col min="3" max="3" width="9.85546875" style="12" customWidth="1"/>
    <col min="4" max="4" width="11.42578125" style="12" customWidth="1"/>
    <col min="5" max="5" width="16" style="12" customWidth="1"/>
    <col min="6" max="6" width="15.140625" style="12" customWidth="1"/>
    <col min="7" max="9" width="15.5703125" style="12" customWidth="1"/>
    <col min="10" max="12" width="6.7109375" style="12" customWidth="1"/>
    <col min="13" max="13" width="8.7109375" style="12" customWidth="1"/>
    <col min="14" max="23" width="6.7109375" style="12" customWidth="1"/>
    <col min="24" max="24" width="9.5703125" style="12" customWidth="1"/>
    <col min="25" max="25" width="8.42578125" style="12" customWidth="1"/>
    <col min="26" max="28" width="6.7109375" style="12" customWidth="1"/>
    <col min="29" max="29" width="4.85546875" style="12" customWidth="1"/>
    <col min="30" max="30" width="6.7109375" style="12" customWidth="1"/>
    <col min="31" max="31" width="5.28515625" style="12" customWidth="1"/>
    <col min="32" max="16384" width="9.140625" style="12"/>
  </cols>
  <sheetData>
    <row r="1" spans="1:69" ht="39.75" customHeight="1" x14ac:dyDescent="0.25">
      <c r="A1" s="110" t="s">
        <v>13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2"/>
    </row>
    <row r="2" spans="1:69" ht="44.25" customHeight="1" thickBot="1" x14ac:dyDescent="0.3">
      <c r="A2" s="113" t="s">
        <v>28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5"/>
    </row>
    <row r="3" spans="1:69" ht="18.75" customHeight="1" x14ac:dyDescent="0.25">
      <c r="A3" s="107" t="s">
        <v>0</v>
      </c>
      <c r="B3" s="91" t="s">
        <v>1</v>
      </c>
      <c r="C3" s="78" t="s">
        <v>2</v>
      </c>
      <c r="D3" s="78" t="s">
        <v>3</v>
      </c>
      <c r="E3" s="78" t="s">
        <v>4</v>
      </c>
      <c r="F3" s="78" t="s">
        <v>5</v>
      </c>
      <c r="G3" s="73" t="s">
        <v>23</v>
      </c>
      <c r="H3" s="91" t="s">
        <v>24</v>
      </c>
      <c r="I3" s="85" t="s">
        <v>6</v>
      </c>
      <c r="J3" s="95" t="s">
        <v>27</v>
      </c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69" ht="47.25" customHeight="1" x14ac:dyDescent="0.25">
      <c r="A4" s="108"/>
      <c r="B4" s="92"/>
      <c r="C4" s="79"/>
      <c r="D4" s="79"/>
      <c r="E4" s="79"/>
      <c r="F4" s="79"/>
      <c r="G4" s="74"/>
      <c r="H4" s="92"/>
      <c r="I4" s="86"/>
      <c r="J4" s="106" t="s">
        <v>148</v>
      </c>
      <c r="K4" s="94"/>
      <c r="L4" s="94" t="s">
        <v>149</v>
      </c>
      <c r="M4" s="94"/>
      <c r="N4" s="94" t="s">
        <v>150</v>
      </c>
      <c r="O4" s="94"/>
      <c r="P4" s="94" t="s">
        <v>151</v>
      </c>
      <c r="Q4" s="94"/>
      <c r="R4" s="94" t="s">
        <v>152</v>
      </c>
      <c r="S4" s="94"/>
      <c r="T4" s="94" t="s">
        <v>153</v>
      </c>
      <c r="U4" s="94"/>
      <c r="V4" s="94" t="s">
        <v>154</v>
      </c>
      <c r="W4" s="94"/>
      <c r="X4" s="94" t="s">
        <v>155</v>
      </c>
      <c r="Y4" s="94"/>
      <c r="Z4" s="94" t="s">
        <v>156</v>
      </c>
      <c r="AA4" s="94"/>
      <c r="AB4" s="94" t="s">
        <v>157</v>
      </c>
      <c r="AC4" s="94"/>
      <c r="AD4" s="94" t="s">
        <v>159</v>
      </c>
      <c r="AE4" s="98"/>
    </row>
    <row r="5" spans="1:69" ht="15.75" thickBot="1" x14ac:dyDescent="0.3">
      <c r="A5" s="109"/>
      <c r="B5" s="93"/>
      <c r="C5" s="80"/>
      <c r="D5" s="80"/>
      <c r="E5" s="80"/>
      <c r="F5" s="80"/>
      <c r="G5" s="75"/>
      <c r="H5" s="93"/>
      <c r="I5" s="87"/>
      <c r="J5" s="34" t="s">
        <v>20</v>
      </c>
      <c r="K5" s="35" t="s">
        <v>21</v>
      </c>
      <c r="L5" s="35" t="s">
        <v>20</v>
      </c>
      <c r="M5" s="35" t="s">
        <v>21</v>
      </c>
      <c r="N5" s="35" t="s">
        <v>20</v>
      </c>
      <c r="O5" s="35" t="s">
        <v>21</v>
      </c>
      <c r="P5" s="35" t="s">
        <v>20</v>
      </c>
      <c r="Q5" s="35" t="s">
        <v>21</v>
      </c>
      <c r="R5" s="35" t="s">
        <v>20</v>
      </c>
      <c r="S5" s="35" t="s">
        <v>21</v>
      </c>
      <c r="T5" s="35" t="s">
        <v>20</v>
      </c>
      <c r="U5" s="35" t="s">
        <v>21</v>
      </c>
      <c r="V5" s="35" t="s">
        <v>20</v>
      </c>
      <c r="W5" s="35" t="s">
        <v>21</v>
      </c>
      <c r="X5" s="35" t="s">
        <v>20</v>
      </c>
      <c r="Y5" s="35" t="s">
        <v>21</v>
      </c>
      <c r="Z5" s="35" t="s">
        <v>20</v>
      </c>
      <c r="AA5" s="35" t="s">
        <v>21</v>
      </c>
      <c r="AB5" s="35" t="s">
        <v>20</v>
      </c>
      <c r="AC5" s="35" t="s">
        <v>21</v>
      </c>
      <c r="AD5" s="35" t="s">
        <v>20</v>
      </c>
      <c r="AE5" s="36" t="s">
        <v>21</v>
      </c>
    </row>
    <row r="6" spans="1:69" ht="15" customHeight="1" x14ac:dyDescent="0.25">
      <c r="A6" s="64" t="s">
        <v>0</v>
      </c>
      <c r="B6" s="67" t="s">
        <v>7</v>
      </c>
      <c r="C6" s="70" t="s">
        <v>8</v>
      </c>
      <c r="D6" s="70" t="s">
        <v>9</v>
      </c>
      <c r="E6" s="70" t="s">
        <v>10</v>
      </c>
      <c r="F6" s="70" t="s">
        <v>11</v>
      </c>
      <c r="G6" s="67" t="s">
        <v>160</v>
      </c>
      <c r="H6" s="67" t="s">
        <v>161</v>
      </c>
      <c r="I6" s="88" t="s">
        <v>12</v>
      </c>
      <c r="J6" s="81" t="s">
        <v>15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3"/>
    </row>
    <row r="7" spans="1:69" ht="30" customHeight="1" x14ac:dyDescent="0.25">
      <c r="A7" s="65"/>
      <c r="B7" s="68"/>
      <c r="C7" s="71"/>
      <c r="D7" s="71"/>
      <c r="E7" s="71"/>
      <c r="F7" s="71"/>
      <c r="G7" s="68"/>
      <c r="H7" s="68"/>
      <c r="I7" s="89"/>
      <c r="J7" s="76" t="s">
        <v>16</v>
      </c>
      <c r="K7" s="77"/>
      <c r="L7" s="77" t="s">
        <v>17</v>
      </c>
      <c r="M7" s="77"/>
      <c r="N7" s="77" t="s">
        <v>18</v>
      </c>
      <c r="O7" s="77"/>
      <c r="P7" s="77" t="s">
        <v>19</v>
      </c>
      <c r="Q7" s="77"/>
      <c r="R7" s="77" t="s">
        <v>146</v>
      </c>
      <c r="S7" s="77"/>
      <c r="T7" s="77" t="s">
        <v>147</v>
      </c>
      <c r="U7" s="77"/>
      <c r="V7" s="77" t="s">
        <v>25</v>
      </c>
      <c r="W7" s="77"/>
      <c r="X7" s="77" t="s">
        <v>145</v>
      </c>
      <c r="Y7" s="77"/>
      <c r="Z7" s="77" t="s">
        <v>144</v>
      </c>
      <c r="AA7" s="77"/>
      <c r="AB7" s="77" t="s">
        <v>158</v>
      </c>
      <c r="AC7" s="77"/>
      <c r="AD7" s="77" t="s">
        <v>33</v>
      </c>
      <c r="AE7" s="84"/>
    </row>
    <row r="8" spans="1:69" ht="15.75" thickBot="1" x14ac:dyDescent="0.3">
      <c r="A8" s="66"/>
      <c r="B8" s="69"/>
      <c r="C8" s="72"/>
      <c r="D8" s="72"/>
      <c r="E8" s="72"/>
      <c r="F8" s="72"/>
      <c r="G8" s="69"/>
      <c r="H8" s="69"/>
      <c r="I8" s="90"/>
      <c r="J8" s="19" t="s">
        <v>22</v>
      </c>
      <c r="K8" s="7" t="s">
        <v>26</v>
      </c>
      <c r="L8" s="7" t="s">
        <v>22</v>
      </c>
      <c r="M8" s="7" t="s">
        <v>26</v>
      </c>
      <c r="N8" s="7" t="s">
        <v>22</v>
      </c>
      <c r="O8" s="7" t="s">
        <v>26</v>
      </c>
      <c r="P8" s="7" t="s">
        <v>22</v>
      </c>
      <c r="Q8" s="7" t="s">
        <v>26</v>
      </c>
      <c r="R8" s="7" t="s">
        <v>22</v>
      </c>
      <c r="S8" s="7" t="s">
        <v>26</v>
      </c>
      <c r="T8" s="7" t="s">
        <v>22</v>
      </c>
      <c r="U8" s="7" t="s">
        <v>26</v>
      </c>
      <c r="V8" s="7" t="s">
        <v>22</v>
      </c>
      <c r="W8" s="7" t="s">
        <v>26</v>
      </c>
      <c r="X8" s="7" t="s">
        <v>22</v>
      </c>
      <c r="Y8" s="7" t="s">
        <v>26</v>
      </c>
      <c r="Z8" s="7" t="s">
        <v>22</v>
      </c>
      <c r="AA8" s="7" t="s">
        <v>26</v>
      </c>
      <c r="AB8" s="7" t="s">
        <v>22</v>
      </c>
      <c r="AC8" s="7" t="s">
        <v>26</v>
      </c>
      <c r="AD8" s="7" t="s">
        <v>22</v>
      </c>
      <c r="AE8" s="8" t="s">
        <v>26</v>
      </c>
    </row>
    <row r="9" spans="1:69" ht="25.5" x14ac:dyDescent="0.25">
      <c r="A9" s="44">
        <v>1</v>
      </c>
      <c r="B9" s="45">
        <v>35</v>
      </c>
      <c r="C9" s="46" t="s">
        <v>36</v>
      </c>
      <c r="D9" s="46" t="s">
        <v>37</v>
      </c>
      <c r="E9" s="46" t="s">
        <v>38</v>
      </c>
      <c r="F9" s="46" t="s">
        <v>38</v>
      </c>
      <c r="G9" s="47">
        <v>65700</v>
      </c>
      <c r="H9" s="47">
        <v>3500</v>
      </c>
      <c r="I9" s="48">
        <v>69200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>
        <v>65700</v>
      </c>
      <c r="Y9" s="20">
        <v>3500</v>
      </c>
      <c r="Z9" s="20"/>
      <c r="AA9" s="20"/>
      <c r="AB9" s="20"/>
      <c r="AC9" s="20"/>
      <c r="AD9" s="20"/>
      <c r="AE9" s="21"/>
    </row>
    <row r="10" spans="1:69" ht="25.5" x14ac:dyDescent="0.25">
      <c r="A10" s="14">
        <v>2</v>
      </c>
      <c r="B10" s="4">
        <v>36</v>
      </c>
      <c r="C10" s="11" t="s">
        <v>30</v>
      </c>
      <c r="D10" s="11" t="s">
        <v>30</v>
      </c>
      <c r="E10" s="11" t="s">
        <v>30</v>
      </c>
      <c r="F10" s="11" t="s">
        <v>39</v>
      </c>
      <c r="G10" s="10">
        <v>4700</v>
      </c>
      <c r="H10" s="10">
        <v>0</v>
      </c>
      <c r="I10" s="1">
        <v>4700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>
        <v>4500</v>
      </c>
      <c r="Y10" s="22"/>
      <c r="Z10" s="22">
        <v>200</v>
      </c>
      <c r="AA10" s="22"/>
      <c r="AB10" s="22"/>
      <c r="AC10" s="22"/>
      <c r="AD10" s="22"/>
      <c r="AE10" s="23"/>
    </row>
    <row r="11" spans="1:69" ht="38.25" x14ac:dyDescent="0.25">
      <c r="A11" s="14">
        <v>3</v>
      </c>
      <c r="B11" s="4">
        <v>37</v>
      </c>
      <c r="C11" s="11" t="s">
        <v>30</v>
      </c>
      <c r="D11" s="11" t="s">
        <v>30</v>
      </c>
      <c r="E11" s="11" t="s">
        <v>30</v>
      </c>
      <c r="F11" s="11" t="s">
        <v>40</v>
      </c>
      <c r="G11" s="10">
        <v>3000</v>
      </c>
      <c r="H11" s="10">
        <v>0</v>
      </c>
      <c r="I11" s="1">
        <v>3000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>
        <v>3000</v>
      </c>
      <c r="Y11" s="22"/>
      <c r="Z11" s="22"/>
      <c r="AA11" s="22"/>
      <c r="AB11" s="22"/>
      <c r="AC11" s="22"/>
      <c r="AD11" s="22"/>
      <c r="AE11" s="23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ht="25.5" x14ac:dyDescent="0.25">
      <c r="A12" s="14">
        <v>4</v>
      </c>
      <c r="B12" s="4">
        <v>38</v>
      </c>
      <c r="C12" s="11" t="s">
        <v>30</v>
      </c>
      <c r="D12" s="11" t="s">
        <v>30</v>
      </c>
      <c r="E12" s="11" t="s">
        <v>41</v>
      </c>
      <c r="F12" s="11" t="s">
        <v>42</v>
      </c>
      <c r="G12" s="10">
        <v>29000</v>
      </c>
      <c r="H12" s="10">
        <v>10500</v>
      </c>
      <c r="I12" s="1">
        <v>39500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>
        <v>29000</v>
      </c>
      <c r="Y12" s="22">
        <v>10500</v>
      </c>
      <c r="Z12" s="22"/>
      <c r="AA12" s="22"/>
      <c r="AB12" s="22"/>
      <c r="AC12" s="22"/>
      <c r="AD12" s="22"/>
      <c r="AE12" s="23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ht="25.5" x14ac:dyDescent="0.25">
      <c r="A13" s="14">
        <v>5</v>
      </c>
      <c r="B13" s="4">
        <v>39</v>
      </c>
      <c r="C13" s="11" t="s">
        <v>30</v>
      </c>
      <c r="D13" s="11" t="s">
        <v>30</v>
      </c>
      <c r="E13" s="11" t="s">
        <v>43</v>
      </c>
      <c r="F13" s="11" t="s">
        <v>44</v>
      </c>
      <c r="G13" s="10">
        <v>500</v>
      </c>
      <c r="H13" s="10">
        <v>0</v>
      </c>
      <c r="I13" s="1">
        <v>500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>
        <v>500</v>
      </c>
      <c r="Y13" s="22"/>
      <c r="Z13" s="22"/>
      <c r="AA13" s="22"/>
      <c r="AB13" s="22"/>
      <c r="AC13" s="22"/>
      <c r="AD13" s="22"/>
      <c r="AE13" s="23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ht="25.5" x14ac:dyDescent="0.25">
      <c r="A14" s="14">
        <v>6</v>
      </c>
      <c r="B14" s="4">
        <v>40</v>
      </c>
      <c r="C14" s="11" t="s">
        <v>30</v>
      </c>
      <c r="D14" s="11" t="s">
        <v>30</v>
      </c>
      <c r="E14" s="11" t="s">
        <v>31</v>
      </c>
      <c r="F14" s="11" t="s">
        <v>45</v>
      </c>
      <c r="G14" s="10">
        <v>1000</v>
      </c>
      <c r="H14" s="10">
        <v>0</v>
      </c>
      <c r="I14" s="1">
        <v>1000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>
        <v>1000</v>
      </c>
      <c r="Y14" s="22"/>
      <c r="Z14" s="22"/>
      <c r="AA14" s="22"/>
      <c r="AB14" s="22"/>
      <c r="AC14" s="22"/>
      <c r="AD14" s="22"/>
      <c r="AE14" s="23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ht="25.5" x14ac:dyDescent="0.25">
      <c r="A15" s="14">
        <v>7</v>
      </c>
      <c r="B15" s="4">
        <v>41</v>
      </c>
      <c r="C15" s="11" t="s">
        <v>30</v>
      </c>
      <c r="D15" s="11" t="s">
        <v>30</v>
      </c>
      <c r="E15" s="11" t="s">
        <v>31</v>
      </c>
      <c r="F15" s="11" t="s">
        <v>46</v>
      </c>
      <c r="G15" s="10">
        <v>2500</v>
      </c>
      <c r="H15" s="10">
        <v>300</v>
      </c>
      <c r="I15" s="1">
        <v>2800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>
        <v>2500</v>
      </c>
      <c r="Y15" s="22">
        <v>300</v>
      </c>
      <c r="Z15" s="22"/>
      <c r="AA15" s="22"/>
      <c r="AB15" s="22"/>
      <c r="AC15" s="22"/>
      <c r="AD15" s="22"/>
      <c r="AE15" s="23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s="29" customFormat="1" ht="25.5" x14ac:dyDescent="0.25">
      <c r="A16" s="14">
        <v>8</v>
      </c>
      <c r="B16" s="4">
        <v>42</v>
      </c>
      <c r="C16" s="25" t="s">
        <v>30</v>
      </c>
      <c r="D16" s="25" t="s">
        <v>30</v>
      </c>
      <c r="E16" s="25" t="s">
        <v>31</v>
      </c>
      <c r="F16" s="25" t="s">
        <v>32</v>
      </c>
      <c r="G16" s="26">
        <v>250</v>
      </c>
      <c r="H16" s="26">
        <v>0</v>
      </c>
      <c r="I16" s="55">
        <v>250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>
        <v>250</v>
      </c>
      <c r="Y16" s="27"/>
      <c r="Z16" s="27"/>
      <c r="AA16" s="27"/>
      <c r="AB16" s="27"/>
      <c r="AC16" s="27"/>
      <c r="AD16" s="27"/>
      <c r="AE16" s="28"/>
    </row>
    <row r="17" spans="1:69" ht="25.5" x14ac:dyDescent="0.25">
      <c r="A17" s="14">
        <v>9</v>
      </c>
      <c r="B17" s="4">
        <v>67</v>
      </c>
      <c r="C17" s="11" t="s">
        <v>34</v>
      </c>
      <c r="D17" s="11" t="s">
        <v>47</v>
      </c>
      <c r="E17" s="11" t="s">
        <v>48</v>
      </c>
      <c r="F17" s="11" t="s">
        <v>49</v>
      </c>
      <c r="G17" s="10">
        <v>63000</v>
      </c>
      <c r="H17" s="10">
        <v>8000</v>
      </c>
      <c r="I17" s="1">
        <v>71000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>
        <v>63000</v>
      </c>
      <c r="Y17" s="22">
        <v>8000</v>
      </c>
      <c r="Z17" s="22"/>
      <c r="AA17" s="22"/>
      <c r="AB17" s="22"/>
      <c r="AC17" s="22"/>
      <c r="AD17" s="22"/>
      <c r="AE17" s="23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 ht="25.5" x14ac:dyDescent="0.25">
      <c r="A18" s="14">
        <v>10</v>
      </c>
      <c r="B18" s="4">
        <v>71</v>
      </c>
      <c r="C18" s="11" t="s">
        <v>34</v>
      </c>
      <c r="D18" s="11" t="s">
        <v>47</v>
      </c>
      <c r="E18" s="11" t="s">
        <v>47</v>
      </c>
      <c r="F18" s="11" t="s">
        <v>50</v>
      </c>
      <c r="G18" s="10">
        <v>10000</v>
      </c>
      <c r="H18" s="10"/>
      <c r="I18" s="1">
        <v>10000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>
        <v>10000</v>
      </c>
      <c r="Y18" s="22"/>
      <c r="Z18" s="22"/>
      <c r="AA18" s="22"/>
      <c r="AB18" s="22"/>
      <c r="AC18" s="22"/>
      <c r="AD18" s="22"/>
      <c r="AE18" s="23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ht="25.5" x14ac:dyDescent="0.25">
      <c r="A19" s="14">
        <v>11</v>
      </c>
      <c r="B19" s="4">
        <v>72</v>
      </c>
      <c r="C19" s="11" t="s">
        <v>34</v>
      </c>
      <c r="D19" s="11" t="s">
        <v>47</v>
      </c>
      <c r="E19" s="11" t="s">
        <v>47</v>
      </c>
      <c r="F19" s="11" t="s">
        <v>51</v>
      </c>
      <c r="G19" s="10">
        <v>5560</v>
      </c>
      <c r="H19" s="10">
        <v>1695</v>
      </c>
      <c r="I19" s="1">
        <v>7255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>
        <v>2500</v>
      </c>
      <c r="W19" s="22"/>
      <c r="X19" s="22">
        <v>3060</v>
      </c>
      <c r="Y19" s="22">
        <v>1695</v>
      </c>
      <c r="Z19" s="22"/>
      <c r="AA19" s="22"/>
      <c r="AB19" s="22"/>
      <c r="AC19" s="22"/>
      <c r="AD19" s="22"/>
      <c r="AE19" s="23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ht="25.5" x14ac:dyDescent="0.25">
      <c r="A20" s="14">
        <v>12</v>
      </c>
      <c r="B20" s="4">
        <v>73</v>
      </c>
      <c r="C20" s="11" t="s">
        <v>34</v>
      </c>
      <c r="D20" s="11" t="s">
        <v>47</v>
      </c>
      <c r="E20" s="11" t="s">
        <v>47</v>
      </c>
      <c r="F20" s="11" t="s">
        <v>52</v>
      </c>
      <c r="G20" s="10">
        <v>1100</v>
      </c>
      <c r="H20" s="10">
        <v>300</v>
      </c>
      <c r="I20" s="1">
        <v>1400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>
        <v>1100</v>
      </c>
      <c r="Y20" s="22">
        <v>300</v>
      </c>
      <c r="Z20" s="22"/>
      <c r="AA20" s="22"/>
      <c r="AB20" s="22"/>
      <c r="AC20" s="22"/>
      <c r="AD20" s="22"/>
      <c r="AE20" s="23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ht="25.5" x14ac:dyDescent="0.25">
      <c r="A21" s="14">
        <v>13</v>
      </c>
      <c r="B21" s="4">
        <v>74</v>
      </c>
      <c r="C21" s="11" t="s">
        <v>34</v>
      </c>
      <c r="D21" s="11" t="s">
        <v>47</v>
      </c>
      <c r="E21" s="11" t="s">
        <v>47</v>
      </c>
      <c r="F21" s="11" t="s">
        <v>53</v>
      </c>
      <c r="G21" s="10">
        <v>1700</v>
      </c>
      <c r="H21" s="10">
        <v>0</v>
      </c>
      <c r="I21" s="1">
        <v>1700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>
        <v>1700</v>
      </c>
      <c r="Y21" s="22"/>
      <c r="Z21" s="22"/>
      <c r="AA21" s="22"/>
      <c r="AB21" s="22"/>
      <c r="AC21" s="22"/>
      <c r="AD21" s="22"/>
      <c r="AE21" s="23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ht="25.5" x14ac:dyDescent="0.25">
      <c r="A22" s="14">
        <v>14</v>
      </c>
      <c r="B22" s="4">
        <v>75</v>
      </c>
      <c r="C22" s="11" t="s">
        <v>34</v>
      </c>
      <c r="D22" s="11" t="s">
        <v>47</v>
      </c>
      <c r="E22" s="11" t="s">
        <v>47</v>
      </c>
      <c r="F22" s="11" t="s">
        <v>54</v>
      </c>
      <c r="G22" s="10">
        <v>4000</v>
      </c>
      <c r="H22" s="10">
        <v>200</v>
      </c>
      <c r="I22" s="1">
        <v>4200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>
        <v>4000</v>
      </c>
      <c r="Y22" s="22">
        <v>200</v>
      </c>
      <c r="Z22" s="22"/>
      <c r="AA22" s="22"/>
      <c r="AB22" s="22"/>
      <c r="AC22" s="22"/>
      <c r="AD22" s="22"/>
      <c r="AE22" s="23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 ht="25.5" x14ac:dyDescent="0.25">
      <c r="A23" s="14">
        <v>15</v>
      </c>
      <c r="B23" s="4">
        <v>78</v>
      </c>
      <c r="C23" s="11" t="s">
        <v>34</v>
      </c>
      <c r="D23" s="11" t="s">
        <v>47</v>
      </c>
      <c r="E23" s="11" t="s">
        <v>47</v>
      </c>
      <c r="F23" s="11" t="s">
        <v>55</v>
      </c>
      <c r="G23" s="10">
        <v>1510</v>
      </c>
      <c r="H23" s="10">
        <v>1200</v>
      </c>
      <c r="I23" s="1">
        <v>2710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>
        <v>10</v>
      </c>
      <c r="W23" s="22">
        <v>200</v>
      </c>
      <c r="X23" s="22">
        <v>1500</v>
      </c>
      <c r="Y23" s="22">
        <v>1000</v>
      </c>
      <c r="Z23" s="22"/>
      <c r="AA23" s="22"/>
      <c r="AB23" s="22"/>
      <c r="AC23" s="22"/>
      <c r="AD23" s="22"/>
      <c r="AE23" s="23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 ht="25.5" x14ac:dyDescent="0.25">
      <c r="A24" s="14">
        <v>16</v>
      </c>
      <c r="B24" s="4">
        <v>80</v>
      </c>
      <c r="C24" s="11" t="s">
        <v>34</v>
      </c>
      <c r="D24" s="11" t="s">
        <v>47</v>
      </c>
      <c r="E24" s="11" t="s">
        <v>47</v>
      </c>
      <c r="F24" s="11" t="s">
        <v>56</v>
      </c>
      <c r="G24" s="10">
        <v>3500</v>
      </c>
      <c r="H24" s="10">
        <v>500</v>
      </c>
      <c r="I24" s="1">
        <v>4000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>
        <v>3500</v>
      </c>
      <c r="Y24" s="22">
        <v>500</v>
      </c>
      <c r="Z24" s="22"/>
      <c r="AA24" s="22"/>
      <c r="AB24" s="22"/>
      <c r="AC24" s="22"/>
      <c r="AD24" s="22"/>
      <c r="AE24" s="23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 ht="27" customHeight="1" x14ac:dyDescent="0.25">
      <c r="A25" s="14">
        <f>A24+1</f>
        <v>17</v>
      </c>
      <c r="B25" s="4">
        <v>82</v>
      </c>
      <c r="C25" s="11" t="s">
        <v>34</v>
      </c>
      <c r="D25" s="11" t="s">
        <v>47</v>
      </c>
      <c r="E25" s="11" t="s">
        <v>47</v>
      </c>
      <c r="F25" s="11" t="s">
        <v>143</v>
      </c>
      <c r="G25" s="10">
        <v>1550</v>
      </c>
      <c r="H25" s="10">
        <v>600</v>
      </c>
      <c r="I25" s="31">
        <v>2150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>
        <v>1550</v>
      </c>
      <c r="Y25" s="22">
        <v>600</v>
      </c>
      <c r="Z25" s="22"/>
      <c r="AA25" s="22"/>
      <c r="AB25" s="22"/>
      <c r="AC25" s="22"/>
      <c r="AD25" s="22"/>
      <c r="AE25" s="23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 ht="25.5" x14ac:dyDescent="0.25">
      <c r="A26" s="14">
        <f t="shared" ref="A26:A78" si="0">A25+1</f>
        <v>18</v>
      </c>
      <c r="B26" s="4">
        <v>83</v>
      </c>
      <c r="C26" s="11" t="s">
        <v>34</v>
      </c>
      <c r="D26" s="11" t="s">
        <v>47</v>
      </c>
      <c r="E26" s="11" t="s">
        <v>47</v>
      </c>
      <c r="F26" s="11" t="s">
        <v>57</v>
      </c>
      <c r="G26" s="10">
        <v>20000</v>
      </c>
      <c r="H26" s="10">
        <v>0</v>
      </c>
      <c r="I26" s="1">
        <v>20000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20000</v>
      </c>
      <c r="Y26" s="22"/>
      <c r="Z26" s="22"/>
      <c r="AA26" s="22"/>
      <c r="AB26" s="22"/>
      <c r="AC26" s="22"/>
      <c r="AD26" s="22"/>
      <c r="AE26" s="23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 ht="25.5" x14ac:dyDescent="0.25">
      <c r="A27" s="14">
        <f t="shared" si="0"/>
        <v>19</v>
      </c>
      <c r="B27" s="4">
        <v>85</v>
      </c>
      <c r="C27" s="11" t="s">
        <v>34</v>
      </c>
      <c r="D27" s="11" t="s">
        <v>47</v>
      </c>
      <c r="E27" s="11" t="s">
        <v>47</v>
      </c>
      <c r="F27" s="11" t="s">
        <v>58</v>
      </c>
      <c r="G27" s="10">
        <v>1500</v>
      </c>
      <c r="H27" s="10">
        <v>0</v>
      </c>
      <c r="I27" s="1">
        <v>1500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>
        <v>1500</v>
      </c>
      <c r="Y27" s="22"/>
      <c r="Z27" s="22"/>
      <c r="AA27" s="22"/>
      <c r="AB27" s="22"/>
      <c r="AC27" s="22"/>
      <c r="AD27" s="22"/>
      <c r="AE27" s="23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 ht="25.5" x14ac:dyDescent="0.25">
      <c r="A28" s="14">
        <f t="shared" si="0"/>
        <v>20</v>
      </c>
      <c r="B28" s="4">
        <v>87</v>
      </c>
      <c r="C28" s="11" t="s">
        <v>34</v>
      </c>
      <c r="D28" s="11" t="s">
        <v>47</v>
      </c>
      <c r="E28" s="11" t="s">
        <v>47</v>
      </c>
      <c r="F28" s="11" t="s">
        <v>59</v>
      </c>
      <c r="G28" s="10">
        <v>1000</v>
      </c>
      <c r="H28" s="10">
        <v>0</v>
      </c>
      <c r="I28" s="1">
        <v>1000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>
        <v>1000</v>
      </c>
      <c r="Y28" s="22"/>
      <c r="Z28" s="22"/>
      <c r="AA28" s="22"/>
      <c r="AB28" s="22"/>
      <c r="AC28" s="22"/>
      <c r="AD28" s="22"/>
      <c r="AE28" s="23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 ht="25.5" x14ac:dyDescent="0.25">
      <c r="A29" s="14">
        <f t="shared" si="0"/>
        <v>21</v>
      </c>
      <c r="B29" s="4">
        <v>88</v>
      </c>
      <c r="C29" s="11" t="s">
        <v>34</v>
      </c>
      <c r="D29" s="11" t="s">
        <v>47</v>
      </c>
      <c r="E29" s="11" t="s">
        <v>47</v>
      </c>
      <c r="F29" s="11" t="s">
        <v>60</v>
      </c>
      <c r="G29" s="10">
        <v>1500</v>
      </c>
      <c r="H29" s="10">
        <v>650</v>
      </c>
      <c r="I29" s="1">
        <v>2150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>
        <v>1500</v>
      </c>
      <c r="Y29" s="22">
        <v>650</v>
      </c>
      <c r="Z29" s="22"/>
      <c r="AA29" s="22"/>
      <c r="AB29" s="22"/>
      <c r="AC29" s="22"/>
      <c r="AD29" s="22"/>
      <c r="AE29" s="23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 ht="38.25" x14ac:dyDescent="0.25">
      <c r="A30" s="14">
        <f t="shared" si="0"/>
        <v>22</v>
      </c>
      <c r="B30" s="4">
        <v>90</v>
      </c>
      <c r="C30" s="11" t="s">
        <v>34</v>
      </c>
      <c r="D30" s="11" t="s">
        <v>47</v>
      </c>
      <c r="E30" s="11" t="s">
        <v>61</v>
      </c>
      <c r="F30" s="11" t="s">
        <v>62</v>
      </c>
      <c r="G30" s="10">
        <v>750</v>
      </c>
      <c r="H30" s="10">
        <v>700</v>
      </c>
      <c r="I30" s="1">
        <v>1450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>
        <v>750</v>
      </c>
      <c r="Y30" s="22">
        <v>700</v>
      </c>
      <c r="Z30" s="22"/>
      <c r="AA30" s="22"/>
      <c r="AB30" s="22"/>
      <c r="AC30" s="22"/>
      <c r="AD30" s="22"/>
      <c r="AE30" s="23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 ht="25.5" x14ac:dyDescent="0.25">
      <c r="A31" s="14">
        <f t="shared" si="0"/>
        <v>23</v>
      </c>
      <c r="B31" s="4">
        <v>91</v>
      </c>
      <c r="C31" s="11" t="s">
        <v>34</v>
      </c>
      <c r="D31" s="11" t="s">
        <v>47</v>
      </c>
      <c r="E31" s="11" t="s">
        <v>61</v>
      </c>
      <c r="F31" s="11" t="s">
        <v>63</v>
      </c>
      <c r="G31" s="10"/>
      <c r="H31" s="10">
        <v>600</v>
      </c>
      <c r="I31" s="1">
        <v>600</v>
      </c>
      <c r="J31" s="22"/>
      <c r="K31" s="22"/>
      <c r="L31" s="22"/>
      <c r="M31" s="22">
        <v>200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>
        <v>400</v>
      </c>
      <c r="Z31" s="22"/>
      <c r="AA31" s="22"/>
      <c r="AB31" s="22"/>
      <c r="AC31" s="22"/>
      <c r="AD31" s="22"/>
      <c r="AE31" s="23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 ht="25.5" x14ac:dyDescent="0.25">
      <c r="A32" s="14">
        <f t="shared" si="0"/>
        <v>24</v>
      </c>
      <c r="B32" s="4">
        <v>92</v>
      </c>
      <c r="C32" s="11" t="s">
        <v>34</v>
      </c>
      <c r="D32" s="11" t="s">
        <v>47</v>
      </c>
      <c r="E32" s="11" t="s">
        <v>61</v>
      </c>
      <c r="F32" s="11" t="s">
        <v>64</v>
      </c>
      <c r="G32" s="10">
        <v>275</v>
      </c>
      <c r="H32" s="10">
        <v>370</v>
      </c>
      <c r="I32" s="1">
        <v>645</v>
      </c>
      <c r="J32" s="22"/>
      <c r="K32" s="22"/>
      <c r="L32" s="22"/>
      <c r="M32" s="22">
        <v>70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>
        <v>275</v>
      </c>
      <c r="Y32" s="22">
        <v>300</v>
      </c>
      <c r="Z32" s="22"/>
      <c r="AA32" s="22"/>
      <c r="AB32" s="22"/>
      <c r="AC32" s="22"/>
      <c r="AD32" s="22"/>
      <c r="AE32" s="23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1:122" s="29" customFormat="1" ht="25.5" x14ac:dyDescent="0.25">
      <c r="A33" s="14">
        <f t="shared" si="0"/>
        <v>25</v>
      </c>
      <c r="B33" s="24">
        <v>93</v>
      </c>
      <c r="C33" s="25" t="s">
        <v>34</v>
      </c>
      <c r="D33" s="25" t="s">
        <v>47</v>
      </c>
      <c r="E33" s="25" t="s">
        <v>65</v>
      </c>
      <c r="F33" s="25" t="s">
        <v>66</v>
      </c>
      <c r="G33" s="26">
        <v>1200</v>
      </c>
      <c r="H33" s="26">
        <v>2028</v>
      </c>
      <c r="I33" s="55">
        <v>3228</v>
      </c>
      <c r="J33" s="27"/>
      <c r="K33" s="27"/>
      <c r="L33" s="27"/>
      <c r="M33" s="27"/>
      <c r="N33" s="27"/>
      <c r="O33" s="27"/>
      <c r="P33" s="27"/>
      <c r="Q33" s="27"/>
      <c r="R33" s="27"/>
      <c r="S33" s="27">
        <v>28</v>
      </c>
      <c r="T33" s="27"/>
      <c r="U33" s="27"/>
      <c r="V33" s="27">
        <v>200</v>
      </c>
      <c r="W33" s="27">
        <v>400</v>
      </c>
      <c r="X33" s="27">
        <v>1000</v>
      </c>
      <c r="Y33" s="27">
        <f>200+1400</f>
        <v>1600</v>
      </c>
      <c r="Z33" s="27"/>
      <c r="AA33" s="27"/>
      <c r="AB33" s="27"/>
      <c r="AC33" s="27"/>
      <c r="AD33" s="27"/>
      <c r="AE33" s="28"/>
    </row>
    <row r="34" spans="1:122" ht="51" x14ac:dyDescent="0.25">
      <c r="A34" s="14">
        <f t="shared" si="0"/>
        <v>26</v>
      </c>
      <c r="B34" s="4">
        <v>95</v>
      </c>
      <c r="C34" s="11" t="s">
        <v>34</v>
      </c>
      <c r="D34" s="11" t="s">
        <v>47</v>
      </c>
      <c r="E34" s="11" t="s">
        <v>65</v>
      </c>
      <c r="F34" s="11" t="s">
        <v>67</v>
      </c>
      <c r="G34" s="26">
        <v>1673</v>
      </c>
      <c r="H34" s="26">
        <v>410</v>
      </c>
      <c r="I34" s="55">
        <v>2083</v>
      </c>
      <c r="J34" s="27"/>
      <c r="K34" s="27"/>
      <c r="L34" s="27"/>
      <c r="M34" s="27">
        <v>20</v>
      </c>
      <c r="N34" s="27"/>
      <c r="O34" s="27"/>
      <c r="P34" s="27"/>
      <c r="Q34" s="27"/>
      <c r="R34" s="27">
        <f>5+50+94+426</f>
        <v>575</v>
      </c>
      <c r="S34" s="27"/>
      <c r="T34" s="27"/>
      <c r="U34" s="27"/>
      <c r="V34" s="27">
        <v>1098</v>
      </c>
      <c r="W34" s="27">
        <v>390</v>
      </c>
      <c r="X34" s="27"/>
      <c r="Y34" s="27"/>
      <c r="Z34" s="27"/>
      <c r="AA34" s="27"/>
      <c r="AB34" s="27"/>
      <c r="AC34" s="27"/>
      <c r="AD34" s="27"/>
      <c r="AE34" s="28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1:122" ht="25.5" x14ac:dyDescent="0.25">
      <c r="A35" s="14">
        <f t="shared" si="0"/>
        <v>27</v>
      </c>
      <c r="B35" s="4">
        <v>96</v>
      </c>
      <c r="C35" s="11" t="s">
        <v>34</v>
      </c>
      <c r="D35" s="11" t="s">
        <v>47</v>
      </c>
      <c r="E35" s="11" t="s">
        <v>65</v>
      </c>
      <c r="F35" s="11" t="s">
        <v>68</v>
      </c>
      <c r="G35" s="26">
        <v>3254</v>
      </c>
      <c r="H35" s="26">
        <v>622</v>
      </c>
      <c r="I35" s="55">
        <v>3876</v>
      </c>
      <c r="J35" s="27"/>
      <c r="K35" s="27"/>
      <c r="L35" s="27">
        <v>1258</v>
      </c>
      <c r="M35" s="27">
        <v>528</v>
      </c>
      <c r="N35" s="27"/>
      <c r="O35" s="27"/>
      <c r="P35" s="27"/>
      <c r="Q35" s="27"/>
      <c r="R35" s="27">
        <v>800</v>
      </c>
      <c r="S35" s="27"/>
      <c r="T35" s="27"/>
      <c r="U35" s="27"/>
      <c r="V35" s="27">
        <f>30+200+240</f>
        <v>470</v>
      </c>
      <c r="W35" s="27">
        <v>94</v>
      </c>
      <c r="X35" s="27">
        <f>576+150</f>
        <v>726</v>
      </c>
      <c r="Y35" s="27"/>
      <c r="Z35" s="27"/>
      <c r="AA35" s="27"/>
      <c r="AB35" s="27"/>
      <c r="AC35" s="27"/>
      <c r="AD35" s="27"/>
      <c r="AE35" s="28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122" ht="25.5" x14ac:dyDescent="0.25">
      <c r="A36" s="14">
        <f t="shared" si="0"/>
        <v>28</v>
      </c>
      <c r="B36" s="4">
        <v>97</v>
      </c>
      <c r="C36" s="11" t="s">
        <v>34</v>
      </c>
      <c r="D36" s="11" t="s">
        <v>47</v>
      </c>
      <c r="E36" s="11" t="s">
        <v>65</v>
      </c>
      <c r="F36" s="11" t="s">
        <v>69</v>
      </c>
      <c r="G36" s="26">
        <v>414</v>
      </c>
      <c r="H36" s="26">
        <v>215</v>
      </c>
      <c r="I36" s="55">
        <v>629</v>
      </c>
      <c r="J36" s="27"/>
      <c r="K36" s="27"/>
      <c r="L36" s="27">
        <f>25+40+24</f>
        <v>89</v>
      </c>
      <c r="M36" s="27">
        <v>20</v>
      </c>
      <c r="N36" s="27"/>
      <c r="O36" s="27"/>
      <c r="P36" s="27"/>
      <c r="Q36" s="27"/>
      <c r="R36" s="27">
        <f>30+20+30</f>
        <v>80</v>
      </c>
      <c r="S36" s="27">
        <v>50</v>
      </c>
      <c r="T36" s="27"/>
      <c r="U36" s="27"/>
      <c r="V36" s="27">
        <v>230</v>
      </c>
      <c r="W36" s="27">
        <f>105+40</f>
        <v>145</v>
      </c>
      <c r="X36" s="27">
        <v>15</v>
      </c>
      <c r="Y36" s="27"/>
      <c r="Z36" s="27"/>
      <c r="AA36" s="27"/>
      <c r="AB36" s="27"/>
      <c r="AC36" s="27"/>
      <c r="AD36" s="27"/>
      <c r="AE36" s="28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122" ht="25.5" x14ac:dyDescent="0.25">
      <c r="A37" s="14">
        <f t="shared" si="0"/>
        <v>29</v>
      </c>
      <c r="B37" s="4">
        <v>98</v>
      </c>
      <c r="C37" s="11" t="s">
        <v>34</v>
      </c>
      <c r="D37" s="11" t="s">
        <v>47</v>
      </c>
      <c r="E37" s="11" t="s">
        <v>65</v>
      </c>
      <c r="F37" s="11" t="s">
        <v>65</v>
      </c>
      <c r="G37" s="10">
        <v>350</v>
      </c>
      <c r="H37" s="10">
        <v>1100</v>
      </c>
      <c r="I37" s="1">
        <v>1450</v>
      </c>
      <c r="J37" s="22"/>
      <c r="K37" s="22"/>
      <c r="L37" s="22">
        <v>200</v>
      </c>
      <c r="M37" s="22">
        <v>200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>
        <v>150</v>
      </c>
      <c r="Y37" s="22">
        <f>150+200+350+200</f>
        <v>900</v>
      </c>
      <c r="Z37" s="22"/>
      <c r="AA37" s="22"/>
      <c r="AB37" s="22"/>
      <c r="AC37" s="22"/>
      <c r="AD37" s="22"/>
      <c r="AE37" s="23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1:122" ht="25.5" x14ac:dyDescent="0.25">
      <c r="A38" s="14">
        <f t="shared" si="0"/>
        <v>30</v>
      </c>
      <c r="B38" s="4">
        <v>101</v>
      </c>
      <c r="C38" s="11" t="s">
        <v>34</v>
      </c>
      <c r="D38" s="11" t="s">
        <v>47</v>
      </c>
      <c r="E38" s="11" t="s">
        <v>70</v>
      </c>
      <c r="F38" s="11" t="s">
        <v>70</v>
      </c>
      <c r="G38" s="10">
        <v>25500</v>
      </c>
      <c r="H38" s="10">
        <v>5000</v>
      </c>
      <c r="I38" s="1">
        <v>30500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>
        <v>25500</v>
      </c>
      <c r="Y38" s="22">
        <v>5000</v>
      </c>
      <c r="Z38" s="22"/>
      <c r="AA38" s="22"/>
      <c r="AB38" s="22"/>
      <c r="AC38" s="22"/>
      <c r="AD38" s="22"/>
      <c r="AE38" s="23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1:122" ht="25.5" x14ac:dyDescent="0.25">
      <c r="A39" s="14">
        <f t="shared" si="0"/>
        <v>31</v>
      </c>
      <c r="B39" s="4">
        <v>102</v>
      </c>
      <c r="C39" s="11" t="s">
        <v>34</v>
      </c>
      <c r="D39" s="11" t="s">
        <v>47</v>
      </c>
      <c r="E39" s="11" t="s">
        <v>71</v>
      </c>
      <c r="F39" s="11" t="s">
        <v>71</v>
      </c>
      <c r="G39" s="10">
        <v>3455</v>
      </c>
      <c r="H39" s="10">
        <v>6740</v>
      </c>
      <c r="I39" s="1">
        <v>10195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>
        <f>5+3450</f>
        <v>3455</v>
      </c>
      <c r="Y39" s="22">
        <f>6010+160+80+480+10</f>
        <v>6740</v>
      </c>
      <c r="Z39" s="22"/>
      <c r="AA39" s="22"/>
      <c r="AB39" s="22"/>
      <c r="AC39" s="22"/>
      <c r="AD39" s="22"/>
      <c r="AE39" s="23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1:122" ht="25.5" x14ac:dyDescent="0.25">
      <c r="A40" s="14">
        <f t="shared" si="0"/>
        <v>32</v>
      </c>
      <c r="B40" s="4">
        <v>105</v>
      </c>
      <c r="C40" s="11" t="s">
        <v>36</v>
      </c>
      <c r="D40" s="11" t="s">
        <v>36</v>
      </c>
      <c r="E40" s="11" t="s">
        <v>72</v>
      </c>
      <c r="F40" s="11" t="s">
        <v>73</v>
      </c>
      <c r="G40" s="10">
        <v>2400</v>
      </c>
      <c r="H40" s="10">
        <v>0</v>
      </c>
      <c r="I40" s="1">
        <v>2400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>
        <v>2400</v>
      </c>
      <c r="Y40" s="22"/>
      <c r="Z40" s="22"/>
      <c r="AA40" s="22"/>
      <c r="AB40" s="22"/>
      <c r="AC40" s="22"/>
      <c r="AD40" s="22"/>
      <c r="AE40" s="23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1:122" ht="49.5" customHeight="1" x14ac:dyDescent="0.25">
      <c r="A41" s="14">
        <f t="shared" si="0"/>
        <v>33</v>
      </c>
      <c r="B41" s="4">
        <v>106</v>
      </c>
      <c r="C41" s="11" t="s">
        <v>36</v>
      </c>
      <c r="D41" s="11" t="s">
        <v>36</v>
      </c>
      <c r="E41" s="11" t="s">
        <v>74</v>
      </c>
      <c r="F41" s="11" t="s">
        <v>75</v>
      </c>
      <c r="G41" s="10">
        <v>4650</v>
      </c>
      <c r="H41" s="10">
        <v>800</v>
      </c>
      <c r="I41" s="1">
        <v>5450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>
        <v>4650</v>
      </c>
      <c r="Y41" s="22">
        <v>800</v>
      </c>
      <c r="Z41" s="22"/>
      <c r="AA41" s="22"/>
      <c r="AB41" s="22"/>
      <c r="AC41" s="22"/>
      <c r="AD41" s="22"/>
      <c r="AE41" s="23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  <row r="42" spans="1:122" ht="25.5" x14ac:dyDescent="0.25">
      <c r="A42" s="14">
        <f t="shared" si="0"/>
        <v>34</v>
      </c>
      <c r="B42" s="4">
        <v>108</v>
      </c>
      <c r="C42" s="11" t="s">
        <v>36</v>
      </c>
      <c r="D42" s="11" t="s">
        <v>36</v>
      </c>
      <c r="E42" s="11" t="s">
        <v>76</v>
      </c>
      <c r="F42" s="11" t="s">
        <v>76</v>
      </c>
      <c r="G42" s="10">
        <v>1840</v>
      </c>
      <c r="H42" s="10">
        <v>0</v>
      </c>
      <c r="I42" s="1">
        <v>1840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>
        <v>1840</v>
      </c>
      <c r="Y42" s="22"/>
      <c r="Z42" s="22"/>
      <c r="AA42" s="22"/>
      <c r="AB42" s="22"/>
      <c r="AC42" s="22"/>
      <c r="AD42" s="22"/>
      <c r="AE42" s="23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</row>
    <row r="43" spans="1:122" ht="25.5" x14ac:dyDescent="0.25">
      <c r="A43" s="14">
        <f t="shared" si="0"/>
        <v>35</v>
      </c>
      <c r="B43" s="4">
        <v>109</v>
      </c>
      <c r="C43" s="11" t="s">
        <v>36</v>
      </c>
      <c r="D43" s="11" t="s">
        <v>36</v>
      </c>
      <c r="E43" s="11" t="s">
        <v>77</v>
      </c>
      <c r="F43" s="11" t="s">
        <v>77</v>
      </c>
      <c r="G43" s="10">
        <v>20000</v>
      </c>
      <c r="H43" s="10">
        <v>0</v>
      </c>
      <c r="I43" s="1">
        <v>20000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>
        <v>20000</v>
      </c>
      <c r="Y43" s="22"/>
      <c r="Z43" s="22"/>
      <c r="AA43" s="22"/>
      <c r="AB43" s="22"/>
      <c r="AC43" s="22"/>
      <c r="AD43" s="22"/>
      <c r="AE43" s="23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</row>
    <row r="44" spans="1:122" ht="25.5" x14ac:dyDescent="0.25">
      <c r="A44" s="14">
        <f t="shared" si="0"/>
        <v>36</v>
      </c>
      <c r="B44" s="4">
        <v>110</v>
      </c>
      <c r="C44" s="11" t="s">
        <v>36</v>
      </c>
      <c r="D44" s="11" t="s">
        <v>36</v>
      </c>
      <c r="E44" s="11" t="s">
        <v>78</v>
      </c>
      <c r="F44" s="11" t="s">
        <v>79</v>
      </c>
      <c r="G44" s="10">
        <v>1800</v>
      </c>
      <c r="H44" s="10">
        <v>0</v>
      </c>
      <c r="I44" s="1">
        <v>1800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>
        <v>1800</v>
      </c>
      <c r="Y44" s="22"/>
      <c r="Z44" s="22"/>
      <c r="AA44" s="22"/>
      <c r="AB44" s="22"/>
      <c r="AC44" s="22"/>
      <c r="AD44" s="22"/>
      <c r="AE44" s="23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</row>
    <row r="45" spans="1:122" ht="25.5" x14ac:dyDescent="0.25">
      <c r="A45" s="14">
        <f t="shared" si="0"/>
        <v>37</v>
      </c>
      <c r="B45" s="4">
        <v>111</v>
      </c>
      <c r="C45" s="11" t="s">
        <v>36</v>
      </c>
      <c r="D45" s="11" t="s">
        <v>36</v>
      </c>
      <c r="E45" s="11" t="s">
        <v>80</v>
      </c>
      <c r="F45" s="11" t="s">
        <v>81</v>
      </c>
      <c r="G45" s="10">
        <v>205</v>
      </c>
      <c r="H45" s="10">
        <v>600</v>
      </c>
      <c r="I45" s="1">
        <v>805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>
        <v>205</v>
      </c>
      <c r="Y45" s="22">
        <v>600</v>
      </c>
      <c r="Z45" s="22"/>
      <c r="AA45" s="22"/>
      <c r="AB45" s="22"/>
      <c r="AC45" s="22"/>
      <c r="AD45" s="22"/>
      <c r="AE45" s="23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</row>
    <row r="46" spans="1:122" ht="25.5" x14ac:dyDescent="0.25">
      <c r="A46" s="14">
        <f t="shared" si="0"/>
        <v>38</v>
      </c>
      <c r="B46" s="4">
        <v>127</v>
      </c>
      <c r="C46" s="11" t="s">
        <v>34</v>
      </c>
      <c r="D46" s="11" t="s">
        <v>34</v>
      </c>
      <c r="E46" s="11" t="s">
        <v>82</v>
      </c>
      <c r="F46" s="11" t="s">
        <v>83</v>
      </c>
      <c r="G46" s="10">
        <v>3905</v>
      </c>
      <c r="H46" s="10">
        <v>445</v>
      </c>
      <c r="I46" s="1">
        <v>4350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>
        <f>100+425</f>
        <v>525</v>
      </c>
      <c r="W46" s="22"/>
      <c r="X46" s="22">
        <v>3350</v>
      </c>
      <c r="Y46" s="22">
        <f>175+150+120</f>
        <v>445</v>
      </c>
      <c r="Z46" s="22"/>
      <c r="AA46" s="22"/>
      <c r="AB46" s="22"/>
      <c r="AC46" s="22"/>
      <c r="AD46" s="22">
        <v>30</v>
      </c>
      <c r="AE46" s="23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</row>
    <row r="47" spans="1:122" ht="25.5" x14ac:dyDescent="0.25">
      <c r="A47" s="14">
        <f t="shared" si="0"/>
        <v>39</v>
      </c>
      <c r="B47" s="4">
        <v>128</v>
      </c>
      <c r="C47" s="11" t="s">
        <v>34</v>
      </c>
      <c r="D47" s="11" t="s">
        <v>34</v>
      </c>
      <c r="E47" s="11" t="s">
        <v>82</v>
      </c>
      <c r="F47" s="11" t="s">
        <v>84</v>
      </c>
      <c r="G47" s="10">
        <v>1000</v>
      </c>
      <c r="H47" s="10">
        <v>0</v>
      </c>
      <c r="I47" s="1">
        <v>1000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>
        <v>1000</v>
      </c>
      <c r="Y47" s="22"/>
      <c r="Z47" s="22"/>
      <c r="AA47" s="22"/>
      <c r="AB47" s="22"/>
      <c r="AC47" s="22"/>
      <c r="AD47" s="22"/>
      <c r="AE47" s="23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</row>
    <row r="48" spans="1:122" ht="25.5" x14ac:dyDescent="0.25">
      <c r="A48" s="14">
        <f t="shared" si="0"/>
        <v>40</v>
      </c>
      <c r="B48" s="4">
        <v>129</v>
      </c>
      <c r="C48" s="11" t="s">
        <v>34</v>
      </c>
      <c r="D48" s="11" t="s">
        <v>34</v>
      </c>
      <c r="E48" s="11" t="s">
        <v>82</v>
      </c>
      <c r="F48" s="11" t="s">
        <v>85</v>
      </c>
      <c r="G48" s="10">
        <v>1500</v>
      </c>
      <c r="H48" s="10">
        <v>0</v>
      </c>
      <c r="I48" s="1">
        <v>1500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>
        <v>1500</v>
      </c>
      <c r="Y48" s="22"/>
      <c r="Z48" s="22"/>
      <c r="AA48" s="22"/>
      <c r="AB48" s="22"/>
      <c r="AC48" s="22"/>
      <c r="AD48" s="22"/>
      <c r="AE48" s="23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</row>
    <row r="49" spans="1:122" s="29" customFormat="1" ht="25.5" x14ac:dyDescent="0.25">
      <c r="A49" s="14">
        <f t="shared" si="0"/>
        <v>41</v>
      </c>
      <c r="B49" s="4">
        <v>131</v>
      </c>
      <c r="C49" s="25" t="s">
        <v>34</v>
      </c>
      <c r="D49" s="25" t="s">
        <v>34</v>
      </c>
      <c r="E49" s="25" t="s">
        <v>82</v>
      </c>
      <c r="F49" s="25" t="s">
        <v>86</v>
      </c>
      <c r="G49" s="26">
        <v>30000</v>
      </c>
      <c r="H49" s="26">
        <v>0</v>
      </c>
      <c r="I49" s="55">
        <v>30000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>
        <v>30000</v>
      </c>
      <c r="Y49" s="27"/>
      <c r="Z49" s="27"/>
      <c r="AA49" s="27"/>
      <c r="AB49" s="27"/>
      <c r="AC49" s="27"/>
      <c r="AD49" s="27"/>
      <c r="AE49" s="28"/>
    </row>
    <row r="50" spans="1:122" s="29" customFormat="1" ht="24.75" customHeight="1" x14ac:dyDescent="0.25">
      <c r="A50" s="14">
        <f t="shared" si="0"/>
        <v>42</v>
      </c>
      <c r="B50" s="4">
        <v>133</v>
      </c>
      <c r="C50" s="25" t="s">
        <v>36</v>
      </c>
      <c r="D50" s="25" t="s">
        <v>37</v>
      </c>
      <c r="E50" s="25" t="s">
        <v>87</v>
      </c>
      <c r="F50" s="25" t="s">
        <v>88</v>
      </c>
      <c r="G50" s="26">
        <v>2570</v>
      </c>
      <c r="H50" s="26">
        <v>0</v>
      </c>
      <c r="I50" s="55">
        <v>2570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>
        <v>550</v>
      </c>
      <c r="W50" s="27"/>
      <c r="X50" s="27">
        <f>1320+300+400</f>
        <v>2020</v>
      </c>
      <c r="Y50" s="27"/>
      <c r="Z50" s="27"/>
      <c r="AA50" s="27"/>
      <c r="AB50" s="27"/>
      <c r="AC50" s="27"/>
      <c r="AD50" s="27"/>
      <c r="AE50" s="28"/>
    </row>
    <row r="51" spans="1:122" s="29" customFormat="1" ht="25.5" x14ac:dyDescent="0.25">
      <c r="A51" s="14">
        <f t="shared" si="0"/>
        <v>43</v>
      </c>
      <c r="B51" s="4">
        <v>134</v>
      </c>
      <c r="C51" s="25" t="s">
        <v>34</v>
      </c>
      <c r="D51" s="25" t="s">
        <v>34</v>
      </c>
      <c r="E51" s="25" t="s">
        <v>82</v>
      </c>
      <c r="F51" s="25" t="s">
        <v>89</v>
      </c>
      <c r="G51" s="26">
        <v>4000</v>
      </c>
      <c r="H51" s="26">
        <v>0</v>
      </c>
      <c r="I51" s="55">
        <v>4000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>
        <v>4000</v>
      </c>
      <c r="Y51" s="27"/>
      <c r="Z51" s="27"/>
      <c r="AA51" s="27"/>
      <c r="AB51" s="27"/>
      <c r="AC51" s="27"/>
      <c r="AD51" s="27"/>
      <c r="AE51" s="28"/>
    </row>
    <row r="52" spans="1:122" ht="25.5" x14ac:dyDescent="0.25">
      <c r="A52" s="14">
        <f t="shared" si="0"/>
        <v>44</v>
      </c>
      <c r="B52" s="4">
        <v>135</v>
      </c>
      <c r="C52" s="11" t="s">
        <v>34</v>
      </c>
      <c r="D52" s="11" t="s">
        <v>34</v>
      </c>
      <c r="E52" s="11" t="s">
        <v>82</v>
      </c>
      <c r="F52" s="11" t="s">
        <v>90</v>
      </c>
      <c r="G52" s="10">
        <v>2000</v>
      </c>
      <c r="H52" s="10">
        <v>1000</v>
      </c>
      <c r="I52" s="1">
        <v>3000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>
        <v>2000</v>
      </c>
      <c r="Y52" s="22">
        <v>1000</v>
      </c>
      <c r="Z52" s="22"/>
      <c r="AA52" s="22"/>
      <c r="AB52" s="22"/>
      <c r="AC52" s="22"/>
      <c r="AD52" s="22"/>
      <c r="AE52" s="23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</row>
    <row r="53" spans="1:122" ht="25.5" x14ac:dyDescent="0.25">
      <c r="A53" s="14">
        <f t="shared" si="0"/>
        <v>45</v>
      </c>
      <c r="B53" s="4">
        <v>136</v>
      </c>
      <c r="C53" s="11" t="s">
        <v>34</v>
      </c>
      <c r="D53" s="11" t="s">
        <v>34</v>
      </c>
      <c r="E53" s="11" t="s">
        <v>82</v>
      </c>
      <c r="F53" s="11" t="s">
        <v>91</v>
      </c>
      <c r="G53" s="10">
        <v>6000</v>
      </c>
      <c r="H53" s="10">
        <v>1000</v>
      </c>
      <c r="I53" s="1">
        <v>7000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>
        <v>6000</v>
      </c>
      <c r="Y53" s="22">
        <v>1000</v>
      </c>
      <c r="Z53" s="22"/>
      <c r="AA53" s="22"/>
      <c r="AB53" s="22"/>
      <c r="AC53" s="22"/>
      <c r="AD53" s="22"/>
      <c r="AE53" s="23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</row>
    <row r="54" spans="1:122" ht="25.5" x14ac:dyDescent="0.25">
      <c r="A54" s="14">
        <f t="shared" si="0"/>
        <v>46</v>
      </c>
      <c r="B54" s="4">
        <v>140</v>
      </c>
      <c r="C54" s="11" t="s">
        <v>34</v>
      </c>
      <c r="D54" s="11" t="s">
        <v>34</v>
      </c>
      <c r="E54" s="11" t="s">
        <v>92</v>
      </c>
      <c r="F54" s="11" t="s">
        <v>93</v>
      </c>
      <c r="G54" s="10">
        <v>1200</v>
      </c>
      <c r="H54" s="10">
        <v>300</v>
      </c>
      <c r="I54" s="1">
        <v>1500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>
        <v>1200</v>
      </c>
      <c r="Y54" s="22">
        <v>300</v>
      </c>
      <c r="Z54" s="22"/>
      <c r="AA54" s="22"/>
      <c r="AB54" s="22"/>
      <c r="AC54" s="22"/>
      <c r="AD54" s="22"/>
      <c r="AE54" s="23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</row>
    <row r="55" spans="1:122" ht="25.5" x14ac:dyDescent="0.25">
      <c r="A55" s="14">
        <f t="shared" si="0"/>
        <v>47</v>
      </c>
      <c r="B55" s="4">
        <v>141</v>
      </c>
      <c r="C55" s="11" t="s">
        <v>34</v>
      </c>
      <c r="D55" s="11" t="s">
        <v>34</v>
      </c>
      <c r="E55" s="11" t="s">
        <v>92</v>
      </c>
      <c r="F55" s="11" t="s">
        <v>94</v>
      </c>
      <c r="G55" s="10">
        <v>1700</v>
      </c>
      <c r="H55" s="10">
        <v>600</v>
      </c>
      <c r="I55" s="1">
        <v>2300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>
        <v>1700</v>
      </c>
      <c r="Y55" s="22">
        <v>600</v>
      </c>
      <c r="Z55" s="22"/>
      <c r="AA55" s="22"/>
      <c r="AB55" s="22"/>
      <c r="AC55" s="22"/>
      <c r="AD55" s="22"/>
      <c r="AE55" s="23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</row>
    <row r="56" spans="1:122" ht="25.5" x14ac:dyDescent="0.25">
      <c r="A56" s="14">
        <f t="shared" si="0"/>
        <v>48</v>
      </c>
      <c r="B56" s="4">
        <v>142</v>
      </c>
      <c r="C56" s="11" t="s">
        <v>34</v>
      </c>
      <c r="D56" s="11" t="s">
        <v>34</v>
      </c>
      <c r="E56" s="11" t="s">
        <v>92</v>
      </c>
      <c r="F56" s="11" t="s">
        <v>92</v>
      </c>
      <c r="G56" s="10">
        <v>2700</v>
      </c>
      <c r="H56" s="10">
        <v>300</v>
      </c>
      <c r="I56" s="1">
        <v>3000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>
        <v>2700</v>
      </c>
      <c r="Y56" s="22">
        <v>300</v>
      </c>
      <c r="Z56" s="22"/>
      <c r="AA56" s="22"/>
      <c r="AB56" s="22"/>
      <c r="AC56" s="22"/>
      <c r="AD56" s="22"/>
      <c r="AE56" s="23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</row>
    <row r="57" spans="1:122" ht="25.5" x14ac:dyDescent="0.25">
      <c r="A57" s="14">
        <f t="shared" si="0"/>
        <v>49</v>
      </c>
      <c r="B57" s="4">
        <v>145</v>
      </c>
      <c r="C57" s="11" t="s">
        <v>34</v>
      </c>
      <c r="D57" s="11" t="s">
        <v>34</v>
      </c>
      <c r="E57" s="11" t="s">
        <v>92</v>
      </c>
      <c r="F57" s="11" t="s">
        <v>95</v>
      </c>
      <c r="G57" s="10">
        <v>1000</v>
      </c>
      <c r="H57" s="10">
        <v>200</v>
      </c>
      <c r="I57" s="1">
        <v>1200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>
        <v>1000</v>
      </c>
      <c r="Y57" s="22">
        <v>200</v>
      </c>
      <c r="Z57" s="22"/>
      <c r="AA57" s="22"/>
      <c r="AB57" s="22"/>
      <c r="AC57" s="22"/>
      <c r="AD57" s="22"/>
      <c r="AE57" s="23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</row>
    <row r="58" spans="1:122" ht="25.5" x14ac:dyDescent="0.25">
      <c r="A58" s="14">
        <f t="shared" si="0"/>
        <v>50</v>
      </c>
      <c r="B58" s="4">
        <v>147</v>
      </c>
      <c r="C58" s="11" t="s">
        <v>34</v>
      </c>
      <c r="D58" s="11" t="s">
        <v>34</v>
      </c>
      <c r="E58" s="11" t="s">
        <v>92</v>
      </c>
      <c r="F58" s="11" t="s">
        <v>96</v>
      </c>
      <c r="G58" s="10">
        <v>550</v>
      </c>
      <c r="H58" s="10">
        <v>500</v>
      </c>
      <c r="I58" s="1">
        <v>1050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>
        <v>550</v>
      </c>
      <c r="Y58" s="22">
        <v>500</v>
      </c>
      <c r="Z58" s="22"/>
      <c r="AA58" s="22"/>
      <c r="AB58" s="22"/>
      <c r="AC58" s="22"/>
      <c r="AD58" s="22"/>
      <c r="AE58" s="23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</row>
    <row r="59" spans="1:122" ht="51" x14ac:dyDescent="0.25">
      <c r="A59" s="14">
        <f t="shared" si="0"/>
        <v>51</v>
      </c>
      <c r="B59" s="4">
        <v>149</v>
      </c>
      <c r="C59" s="11" t="s">
        <v>34</v>
      </c>
      <c r="D59" s="11" t="s">
        <v>34</v>
      </c>
      <c r="E59" s="11" t="s">
        <v>97</v>
      </c>
      <c r="F59" s="11" t="s">
        <v>98</v>
      </c>
      <c r="G59" s="10">
        <v>360</v>
      </c>
      <c r="H59" s="10">
        <v>175</v>
      </c>
      <c r="I59" s="1">
        <v>535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>
        <v>360</v>
      </c>
      <c r="Y59" s="22">
        <v>175</v>
      </c>
      <c r="Z59" s="22"/>
      <c r="AA59" s="22"/>
      <c r="AB59" s="22"/>
      <c r="AC59" s="22"/>
      <c r="AD59" s="22"/>
      <c r="AE59" s="23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</row>
    <row r="60" spans="1:122" s="29" customFormat="1" ht="51" x14ac:dyDescent="0.25">
      <c r="A60" s="14">
        <f t="shared" si="0"/>
        <v>52</v>
      </c>
      <c r="B60" s="4">
        <v>150</v>
      </c>
      <c r="C60" s="25" t="s">
        <v>34</v>
      </c>
      <c r="D60" s="25" t="s">
        <v>34</v>
      </c>
      <c r="E60" s="25" t="s">
        <v>97</v>
      </c>
      <c r="F60" s="25" t="s">
        <v>99</v>
      </c>
      <c r="G60" s="26">
        <v>6900</v>
      </c>
      <c r="H60" s="26">
        <v>0</v>
      </c>
      <c r="I60" s="55">
        <v>6900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>
        <v>6900</v>
      </c>
      <c r="Y60" s="27"/>
      <c r="Z60" s="27"/>
      <c r="AA60" s="27"/>
      <c r="AB60" s="27"/>
      <c r="AC60" s="27"/>
      <c r="AD60" s="27"/>
      <c r="AE60" s="28"/>
    </row>
    <row r="61" spans="1:122" ht="51.75" customHeight="1" x14ac:dyDescent="0.25">
      <c r="A61" s="14">
        <f t="shared" si="0"/>
        <v>53</v>
      </c>
      <c r="B61" s="4">
        <v>151</v>
      </c>
      <c r="C61" s="11" t="s">
        <v>34</v>
      </c>
      <c r="D61" s="11" t="s">
        <v>34</v>
      </c>
      <c r="E61" s="11" t="s">
        <v>97</v>
      </c>
      <c r="F61" s="11" t="s">
        <v>100</v>
      </c>
      <c r="G61" s="10">
        <v>805</v>
      </c>
      <c r="H61" s="10">
        <v>80</v>
      </c>
      <c r="I61" s="1">
        <v>885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>
        <v>805</v>
      </c>
      <c r="Y61" s="22">
        <v>80</v>
      </c>
      <c r="Z61" s="22"/>
      <c r="AA61" s="22"/>
      <c r="AB61" s="22"/>
      <c r="AC61" s="22"/>
      <c r="AD61" s="22"/>
      <c r="AE61" s="23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</row>
    <row r="62" spans="1:122" ht="51" x14ac:dyDescent="0.25">
      <c r="A62" s="14">
        <f t="shared" si="0"/>
        <v>54</v>
      </c>
      <c r="B62" s="4">
        <v>152</v>
      </c>
      <c r="C62" s="11" t="s">
        <v>34</v>
      </c>
      <c r="D62" s="11" t="s">
        <v>34</v>
      </c>
      <c r="E62" s="11" t="s">
        <v>97</v>
      </c>
      <c r="F62" s="11" t="s">
        <v>101</v>
      </c>
      <c r="G62" s="10">
        <v>1280</v>
      </c>
      <c r="H62" s="10">
        <v>1460</v>
      </c>
      <c r="I62" s="1">
        <v>2740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>
        <v>1280</v>
      </c>
      <c r="Y62" s="22">
        <v>1460</v>
      </c>
      <c r="Z62" s="22"/>
      <c r="AA62" s="22"/>
      <c r="AB62" s="22"/>
      <c r="AC62" s="22"/>
      <c r="AD62" s="22"/>
      <c r="AE62" s="23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</row>
    <row r="63" spans="1:122" s="29" customFormat="1" ht="51" x14ac:dyDescent="0.25">
      <c r="A63" s="14">
        <f t="shared" si="0"/>
        <v>55</v>
      </c>
      <c r="B63" s="4">
        <v>154</v>
      </c>
      <c r="C63" s="25" t="s">
        <v>34</v>
      </c>
      <c r="D63" s="25" t="s">
        <v>34</v>
      </c>
      <c r="E63" s="25" t="s">
        <v>97</v>
      </c>
      <c r="F63" s="25" t="s">
        <v>102</v>
      </c>
      <c r="G63" s="26">
        <v>1000</v>
      </c>
      <c r="H63" s="26">
        <v>0</v>
      </c>
      <c r="I63" s="55">
        <v>1000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>
        <v>1000</v>
      </c>
      <c r="Y63" s="27"/>
      <c r="Z63" s="27"/>
      <c r="AA63" s="27"/>
      <c r="AB63" s="27"/>
      <c r="AC63" s="27"/>
      <c r="AD63" s="27"/>
      <c r="AE63" s="28"/>
    </row>
    <row r="64" spans="1:122" s="29" customFormat="1" ht="25.5" x14ac:dyDescent="0.25">
      <c r="A64" s="14">
        <f t="shared" si="0"/>
        <v>56</v>
      </c>
      <c r="B64" s="4">
        <v>157</v>
      </c>
      <c r="C64" s="25" t="s">
        <v>34</v>
      </c>
      <c r="D64" s="25" t="s">
        <v>34</v>
      </c>
      <c r="E64" s="25" t="s">
        <v>34</v>
      </c>
      <c r="F64" s="25" t="s">
        <v>103</v>
      </c>
      <c r="G64" s="26">
        <v>2120</v>
      </c>
      <c r="H64" s="26">
        <v>20</v>
      </c>
      <c r="I64" s="55">
        <v>2140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>
        <v>2120</v>
      </c>
      <c r="Y64" s="27">
        <v>20</v>
      </c>
      <c r="Z64" s="27"/>
      <c r="AA64" s="27"/>
      <c r="AB64" s="27"/>
      <c r="AC64" s="27"/>
      <c r="AD64" s="27"/>
      <c r="AE64" s="28"/>
    </row>
    <row r="65" spans="1:122" ht="25.5" x14ac:dyDescent="0.25">
      <c r="A65" s="14">
        <f t="shared" si="0"/>
        <v>57</v>
      </c>
      <c r="B65" s="4">
        <v>160</v>
      </c>
      <c r="C65" s="11" t="s">
        <v>34</v>
      </c>
      <c r="D65" s="11" t="s">
        <v>34</v>
      </c>
      <c r="E65" s="11" t="s">
        <v>34</v>
      </c>
      <c r="F65" s="11" t="s">
        <v>104</v>
      </c>
      <c r="G65" s="10">
        <v>3500</v>
      </c>
      <c r="H65" s="10">
        <v>0</v>
      </c>
      <c r="I65" s="1">
        <v>3500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>
        <v>3500</v>
      </c>
      <c r="Y65" s="22"/>
      <c r="Z65" s="22"/>
      <c r="AA65" s="22"/>
      <c r="AB65" s="22"/>
      <c r="AC65" s="22"/>
      <c r="AD65" s="22"/>
      <c r="AE65" s="23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</row>
    <row r="66" spans="1:122" ht="25.5" x14ac:dyDescent="0.25">
      <c r="A66" s="14">
        <f t="shared" si="0"/>
        <v>58</v>
      </c>
      <c r="B66" s="4">
        <v>162</v>
      </c>
      <c r="C66" s="11" t="s">
        <v>34</v>
      </c>
      <c r="D66" s="11" t="s">
        <v>34</v>
      </c>
      <c r="E66" s="11" t="s">
        <v>34</v>
      </c>
      <c r="F66" s="11" t="s">
        <v>105</v>
      </c>
      <c r="G66" s="10">
        <v>2100</v>
      </c>
      <c r="H66" s="10">
        <v>600</v>
      </c>
      <c r="I66" s="1">
        <v>2700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>
        <v>2100</v>
      </c>
      <c r="Y66" s="22">
        <v>600</v>
      </c>
      <c r="Z66" s="22"/>
      <c r="AA66" s="22"/>
      <c r="AB66" s="22"/>
      <c r="AC66" s="22"/>
      <c r="AD66" s="22"/>
      <c r="AE66" s="23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</row>
    <row r="67" spans="1:122" s="29" customFormat="1" ht="25.5" x14ac:dyDescent="0.25">
      <c r="A67" s="14">
        <f t="shared" si="0"/>
        <v>59</v>
      </c>
      <c r="B67" s="4">
        <v>163</v>
      </c>
      <c r="C67" s="25" t="s">
        <v>34</v>
      </c>
      <c r="D67" s="25" t="s">
        <v>34</v>
      </c>
      <c r="E67" s="25" t="s">
        <v>34</v>
      </c>
      <c r="F67" s="25" t="s">
        <v>106</v>
      </c>
      <c r="G67" s="26">
        <v>160</v>
      </c>
      <c r="H67" s="26">
        <v>120</v>
      </c>
      <c r="I67" s="55">
        <v>280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>
        <v>160</v>
      </c>
      <c r="Y67" s="27">
        <v>120</v>
      </c>
      <c r="Z67" s="27"/>
      <c r="AA67" s="27"/>
      <c r="AB67" s="27"/>
      <c r="AC67" s="27"/>
      <c r="AD67" s="27"/>
      <c r="AE67" s="28"/>
    </row>
    <row r="68" spans="1:122" ht="25.5" x14ac:dyDescent="0.25">
      <c r="A68" s="14">
        <f t="shared" si="0"/>
        <v>60</v>
      </c>
      <c r="B68" s="4">
        <v>165</v>
      </c>
      <c r="C68" s="11" t="s">
        <v>34</v>
      </c>
      <c r="D68" s="11" t="s">
        <v>34</v>
      </c>
      <c r="E68" s="11" t="s">
        <v>34</v>
      </c>
      <c r="F68" s="11" t="s">
        <v>107</v>
      </c>
      <c r="G68" s="26">
        <v>0</v>
      </c>
      <c r="H68" s="26">
        <v>600</v>
      </c>
      <c r="I68" s="55">
        <v>600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>
        <v>600</v>
      </c>
      <c r="Z68" s="22"/>
      <c r="AA68" s="22"/>
      <c r="AB68" s="22"/>
      <c r="AC68" s="22"/>
      <c r="AD68" s="22"/>
      <c r="AE68" s="23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</row>
    <row r="69" spans="1:122" ht="25.5" x14ac:dyDescent="0.25">
      <c r="A69" s="14">
        <f t="shared" si="0"/>
        <v>61</v>
      </c>
      <c r="B69" s="4">
        <v>168</v>
      </c>
      <c r="C69" s="11" t="s">
        <v>34</v>
      </c>
      <c r="D69" s="11" t="s">
        <v>34</v>
      </c>
      <c r="E69" s="11" t="s">
        <v>108</v>
      </c>
      <c r="F69" s="11" t="s">
        <v>109</v>
      </c>
      <c r="G69" s="26">
        <v>1500</v>
      </c>
      <c r="H69" s="26">
        <v>1500</v>
      </c>
      <c r="I69" s="55">
        <v>3000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>
        <v>1500</v>
      </c>
      <c r="Y69" s="22">
        <v>1500</v>
      </c>
      <c r="Z69" s="22"/>
      <c r="AA69" s="22"/>
      <c r="AB69" s="22"/>
      <c r="AC69" s="22"/>
      <c r="AD69" s="22"/>
      <c r="AE69" s="23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</row>
    <row r="70" spans="1:122" s="29" customFormat="1" ht="25.5" x14ac:dyDescent="0.25">
      <c r="A70" s="14">
        <f t="shared" si="0"/>
        <v>62</v>
      </c>
      <c r="B70" s="24">
        <v>175</v>
      </c>
      <c r="C70" s="25" t="s">
        <v>34</v>
      </c>
      <c r="D70" s="25" t="s">
        <v>34</v>
      </c>
      <c r="E70" s="25" t="s">
        <v>110</v>
      </c>
      <c r="F70" s="25" t="s">
        <v>111</v>
      </c>
      <c r="G70" s="26">
        <v>1640</v>
      </c>
      <c r="H70" s="26">
        <v>0</v>
      </c>
      <c r="I70" s="55">
        <v>1640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>
        <f>1640</f>
        <v>1640</v>
      </c>
      <c r="Y70" s="27"/>
      <c r="Z70" s="27"/>
      <c r="AA70" s="27"/>
      <c r="AB70" s="27"/>
      <c r="AC70" s="27"/>
      <c r="AD70" s="27"/>
      <c r="AE70" s="28"/>
    </row>
    <row r="71" spans="1:122" ht="25.5" x14ac:dyDescent="0.25">
      <c r="A71" s="14">
        <f t="shared" si="0"/>
        <v>63</v>
      </c>
      <c r="B71" s="4">
        <v>176</v>
      </c>
      <c r="C71" s="11" t="s">
        <v>34</v>
      </c>
      <c r="D71" s="11" t="s">
        <v>34</v>
      </c>
      <c r="E71" s="11" t="s">
        <v>110</v>
      </c>
      <c r="F71" s="11" t="s">
        <v>110</v>
      </c>
      <c r="G71" s="26">
        <v>2200</v>
      </c>
      <c r="H71" s="26">
        <v>1400</v>
      </c>
      <c r="I71" s="55">
        <v>3600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>
        <v>2200</v>
      </c>
      <c r="Y71" s="22">
        <v>1400</v>
      </c>
      <c r="Z71" s="22"/>
      <c r="AA71" s="22"/>
      <c r="AB71" s="22"/>
      <c r="AC71" s="22"/>
      <c r="AD71" s="22"/>
      <c r="AE71" s="23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</row>
    <row r="72" spans="1:122" ht="25.5" x14ac:dyDescent="0.25">
      <c r="A72" s="14">
        <f t="shared" si="0"/>
        <v>64</v>
      </c>
      <c r="B72" s="4">
        <v>179</v>
      </c>
      <c r="C72" s="11" t="s">
        <v>34</v>
      </c>
      <c r="D72" s="11" t="s">
        <v>34</v>
      </c>
      <c r="E72" s="11" t="s">
        <v>112</v>
      </c>
      <c r="F72" s="11" t="s">
        <v>112</v>
      </c>
      <c r="G72" s="10">
        <v>73400</v>
      </c>
      <c r="H72" s="10">
        <v>10590</v>
      </c>
      <c r="I72" s="1">
        <v>83990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>
        <v>73400</v>
      </c>
      <c r="Y72" s="22">
        <v>10590</v>
      </c>
      <c r="Z72" s="22"/>
      <c r="AA72" s="22"/>
      <c r="AB72" s="22"/>
      <c r="AC72" s="22"/>
      <c r="AD72" s="22"/>
      <c r="AE72" s="23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</row>
    <row r="73" spans="1:122" ht="25.5" x14ac:dyDescent="0.25">
      <c r="A73" s="14">
        <f t="shared" si="0"/>
        <v>65</v>
      </c>
      <c r="B73" s="4">
        <v>180</v>
      </c>
      <c r="C73" s="11" t="s">
        <v>34</v>
      </c>
      <c r="D73" s="11" t="s">
        <v>34</v>
      </c>
      <c r="E73" s="11" t="s">
        <v>112</v>
      </c>
      <c r="F73" s="11" t="s">
        <v>113</v>
      </c>
      <c r="G73" s="10">
        <v>1320</v>
      </c>
      <c r="H73" s="10">
        <v>2185</v>
      </c>
      <c r="I73" s="1">
        <v>3505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>
        <v>1320</v>
      </c>
      <c r="Y73" s="22">
        <v>2185</v>
      </c>
      <c r="Z73" s="22"/>
      <c r="AA73" s="22"/>
      <c r="AB73" s="22"/>
      <c r="AC73" s="22"/>
      <c r="AD73" s="22"/>
      <c r="AE73" s="23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</row>
    <row r="74" spans="1:122" s="29" customFormat="1" ht="25.5" x14ac:dyDescent="0.25">
      <c r="A74" s="14">
        <f t="shared" si="0"/>
        <v>66</v>
      </c>
      <c r="B74" s="4">
        <v>181</v>
      </c>
      <c r="C74" s="25" t="s">
        <v>34</v>
      </c>
      <c r="D74" s="25" t="s">
        <v>34</v>
      </c>
      <c r="E74" s="25" t="s">
        <v>35</v>
      </c>
      <c r="F74" s="25" t="s">
        <v>35</v>
      </c>
      <c r="G74" s="26">
        <v>63720</v>
      </c>
      <c r="H74" s="26">
        <v>18231</v>
      </c>
      <c r="I74" s="55">
        <v>81951</v>
      </c>
      <c r="J74" s="27"/>
      <c r="K74" s="27"/>
      <c r="L74" s="27">
        <v>3460</v>
      </c>
      <c r="M74" s="27">
        <f>6000+600+960+1080+56</f>
        <v>8696</v>
      </c>
      <c r="N74" s="27">
        <v>960</v>
      </c>
      <c r="O74" s="27"/>
      <c r="P74" s="27">
        <f>650+500</f>
        <v>1150</v>
      </c>
      <c r="Q74" s="27"/>
      <c r="R74" s="27">
        <v>4350</v>
      </c>
      <c r="S74" s="27"/>
      <c r="T74" s="27"/>
      <c r="U74" s="27"/>
      <c r="V74" s="27">
        <v>1500</v>
      </c>
      <c r="W74" s="27">
        <v>5040</v>
      </c>
      <c r="X74" s="27">
        <v>52300</v>
      </c>
      <c r="Y74" s="27">
        <v>4495</v>
      </c>
      <c r="Z74" s="27"/>
      <c r="AA74" s="27"/>
      <c r="AB74" s="27"/>
      <c r="AC74" s="27"/>
      <c r="AD74" s="27"/>
      <c r="AE74" s="28"/>
    </row>
    <row r="75" spans="1:122" ht="25.5" x14ac:dyDescent="0.25">
      <c r="A75" s="14">
        <f t="shared" si="0"/>
        <v>67</v>
      </c>
      <c r="B75" s="4">
        <v>182</v>
      </c>
      <c r="C75" s="11" t="s">
        <v>34</v>
      </c>
      <c r="D75" s="11" t="s">
        <v>34</v>
      </c>
      <c r="E75" s="11" t="s">
        <v>114</v>
      </c>
      <c r="F75" s="11" t="s">
        <v>115</v>
      </c>
      <c r="G75" s="10">
        <v>17000</v>
      </c>
      <c r="H75" s="10">
        <v>2500</v>
      </c>
      <c r="I75" s="1">
        <v>19500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>
        <v>15500</v>
      </c>
      <c r="Y75" s="22">
        <v>2500</v>
      </c>
      <c r="Z75" s="22">
        <v>1500</v>
      </c>
      <c r="AA75" s="22"/>
      <c r="AB75" s="22"/>
      <c r="AC75" s="22"/>
      <c r="AD75" s="22"/>
      <c r="AE75" s="23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</row>
    <row r="76" spans="1:122" s="29" customFormat="1" ht="25.5" x14ac:dyDescent="0.25">
      <c r="A76" s="14">
        <f t="shared" si="0"/>
        <v>68</v>
      </c>
      <c r="B76" s="4">
        <v>201</v>
      </c>
      <c r="C76" s="25" t="s">
        <v>116</v>
      </c>
      <c r="D76" s="25" t="s">
        <v>116</v>
      </c>
      <c r="E76" s="25" t="s">
        <v>116</v>
      </c>
      <c r="F76" s="25" t="s">
        <v>116</v>
      </c>
      <c r="G76" s="26">
        <v>273000</v>
      </c>
      <c r="H76" s="26">
        <v>18185</v>
      </c>
      <c r="I76" s="55">
        <v>291185</v>
      </c>
      <c r="J76" s="27">
        <v>400</v>
      </c>
      <c r="K76" s="27">
        <v>140</v>
      </c>
      <c r="L76" s="27">
        <v>2740</v>
      </c>
      <c r="M76" s="27">
        <v>62</v>
      </c>
      <c r="N76" s="27">
        <v>40</v>
      </c>
      <c r="O76" s="27"/>
      <c r="P76" s="27">
        <v>1250</v>
      </c>
      <c r="Q76" s="27"/>
      <c r="R76" s="27">
        <v>2110</v>
      </c>
      <c r="S76" s="27"/>
      <c r="T76" s="27"/>
      <c r="U76" s="27">
        <v>40</v>
      </c>
      <c r="V76" s="27">
        <v>860</v>
      </c>
      <c r="W76" s="27">
        <v>1010</v>
      </c>
      <c r="X76" s="27">
        <v>265600</v>
      </c>
      <c r="Y76" s="27">
        <v>16933</v>
      </c>
      <c r="Z76" s="27"/>
      <c r="AA76" s="27"/>
      <c r="AB76" s="27"/>
      <c r="AC76" s="27"/>
      <c r="AD76" s="27"/>
      <c r="AE76" s="28"/>
    </row>
    <row r="77" spans="1:122" ht="25.5" x14ac:dyDescent="0.25">
      <c r="A77" s="14">
        <f t="shared" si="0"/>
        <v>69</v>
      </c>
      <c r="B77" s="4">
        <v>510</v>
      </c>
      <c r="C77" s="11" t="s">
        <v>34</v>
      </c>
      <c r="D77" s="11" t="s">
        <v>47</v>
      </c>
      <c r="E77" s="11" t="s">
        <v>47</v>
      </c>
      <c r="F77" s="11" t="s">
        <v>117</v>
      </c>
      <c r="G77" s="10">
        <v>100</v>
      </c>
      <c r="H77" s="10">
        <v>180</v>
      </c>
      <c r="I77" s="1">
        <v>280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>
        <v>100</v>
      </c>
      <c r="Y77" s="22">
        <v>180</v>
      </c>
      <c r="Z77" s="22"/>
      <c r="AA77" s="22"/>
      <c r="AB77" s="22"/>
      <c r="AC77" s="22"/>
      <c r="AD77" s="22"/>
      <c r="AE77" s="23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</row>
    <row r="78" spans="1:122" ht="57" customHeight="1" thickBot="1" x14ac:dyDescent="0.3">
      <c r="A78" s="14">
        <f t="shared" si="0"/>
        <v>70</v>
      </c>
      <c r="B78" s="6">
        <v>514</v>
      </c>
      <c r="C78" s="15" t="s">
        <v>34</v>
      </c>
      <c r="D78" s="15" t="s">
        <v>34</v>
      </c>
      <c r="E78" s="15" t="s">
        <v>118</v>
      </c>
      <c r="F78" s="15" t="s">
        <v>119</v>
      </c>
      <c r="G78" s="49">
        <v>1040</v>
      </c>
      <c r="H78" s="49">
        <v>650</v>
      </c>
      <c r="I78" s="2">
        <v>1690</v>
      </c>
      <c r="J78" s="50"/>
      <c r="K78" s="50"/>
      <c r="L78" s="50"/>
      <c r="M78" s="50"/>
      <c r="N78" s="50"/>
      <c r="O78" s="50"/>
      <c r="P78" s="50"/>
      <c r="Q78" s="50"/>
      <c r="R78" s="50">
        <v>40</v>
      </c>
      <c r="S78" s="50">
        <v>650</v>
      </c>
      <c r="T78" s="50"/>
      <c r="U78" s="50"/>
      <c r="V78" s="50">
        <v>500</v>
      </c>
      <c r="W78" s="50"/>
      <c r="X78" s="50">
        <v>500</v>
      </c>
      <c r="Y78" s="50"/>
      <c r="Z78" s="50"/>
      <c r="AA78" s="50"/>
      <c r="AB78" s="50"/>
      <c r="AC78" s="50"/>
      <c r="AD78" s="50"/>
      <c r="AE78" s="51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</row>
    <row r="79" spans="1:122" ht="15.75" thickBot="1" x14ac:dyDescent="0.3">
      <c r="A79" s="16"/>
      <c r="B79" s="17"/>
      <c r="C79" s="17"/>
      <c r="D79" s="17"/>
      <c r="E79" s="17"/>
      <c r="F79" s="17"/>
      <c r="G79" s="3">
        <f t="shared" ref="G79:AE79" si="1">SUM(G9:G78)</f>
        <v>801606</v>
      </c>
      <c r="H79" s="3">
        <f t="shared" si="1"/>
        <v>109451</v>
      </c>
      <c r="I79" s="3">
        <f t="shared" si="1"/>
        <v>911057</v>
      </c>
      <c r="J79" s="3">
        <f t="shared" si="1"/>
        <v>400</v>
      </c>
      <c r="K79" s="3">
        <f t="shared" si="1"/>
        <v>140</v>
      </c>
      <c r="L79" s="3">
        <f t="shared" si="1"/>
        <v>7747</v>
      </c>
      <c r="M79" s="3">
        <f t="shared" si="1"/>
        <v>9796</v>
      </c>
      <c r="N79" s="3">
        <f t="shared" si="1"/>
        <v>1000</v>
      </c>
      <c r="O79" s="3">
        <f t="shared" si="1"/>
        <v>0</v>
      </c>
      <c r="P79" s="3">
        <f t="shared" si="1"/>
        <v>2400</v>
      </c>
      <c r="Q79" s="3">
        <f t="shared" si="1"/>
        <v>0</v>
      </c>
      <c r="R79" s="3">
        <f t="shared" si="1"/>
        <v>7955</v>
      </c>
      <c r="S79" s="3">
        <f t="shared" si="1"/>
        <v>728</v>
      </c>
      <c r="T79" s="3">
        <f t="shared" si="1"/>
        <v>0</v>
      </c>
      <c r="U79" s="3">
        <f t="shared" si="1"/>
        <v>40</v>
      </c>
      <c r="V79" s="3">
        <f t="shared" si="1"/>
        <v>8443</v>
      </c>
      <c r="W79" s="3">
        <f t="shared" si="1"/>
        <v>7279</v>
      </c>
      <c r="X79" s="3">
        <f t="shared" si="1"/>
        <v>771931</v>
      </c>
      <c r="Y79" s="3">
        <f t="shared" si="1"/>
        <v>91468</v>
      </c>
      <c r="Z79" s="3">
        <f t="shared" si="1"/>
        <v>1700</v>
      </c>
      <c r="AA79" s="3">
        <f t="shared" si="1"/>
        <v>0</v>
      </c>
      <c r="AB79" s="3">
        <f t="shared" si="1"/>
        <v>0</v>
      </c>
      <c r="AC79" s="3">
        <f t="shared" si="1"/>
        <v>0</v>
      </c>
      <c r="AD79" s="3">
        <f t="shared" si="1"/>
        <v>30</v>
      </c>
      <c r="AE79" s="3">
        <f t="shared" si="1"/>
        <v>0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</row>
    <row r="80" spans="1:122" x14ac:dyDescent="0.25"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</row>
    <row r="81" spans="1:122" x14ac:dyDescent="0.25"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</row>
    <row r="82" spans="1:122" x14ac:dyDescent="0.25"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</row>
    <row r="83" spans="1:122" x14ac:dyDescent="0.25"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</row>
    <row r="84" spans="1:122" ht="57" customHeight="1" thickBot="1" x14ac:dyDescent="0.3"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</row>
    <row r="85" spans="1:122" ht="41.25" customHeight="1" thickBot="1" x14ac:dyDescent="0.3">
      <c r="A85" s="99" t="s">
        <v>14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1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</row>
    <row r="86" spans="1:122" ht="48" customHeight="1" thickBot="1" x14ac:dyDescent="0.3">
      <c r="A86" s="102" t="s">
        <v>28</v>
      </c>
      <c r="B86" s="103"/>
      <c r="C86" s="103"/>
      <c r="D86" s="103"/>
      <c r="E86" s="103"/>
      <c r="F86" s="103"/>
      <c r="G86" s="103"/>
      <c r="H86" s="103"/>
      <c r="I86" s="103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5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</row>
    <row r="87" spans="1:122" ht="25.5" customHeight="1" x14ac:dyDescent="0.25">
      <c r="A87" s="107" t="s">
        <v>0</v>
      </c>
      <c r="B87" s="91" t="s">
        <v>1</v>
      </c>
      <c r="C87" s="78" t="s">
        <v>2</v>
      </c>
      <c r="D87" s="78" t="s">
        <v>3</v>
      </c>
      <c r="E87" s="78" t="s">
        <v>4</v>
      </c>
      <c r="F87" s="78" t="s">
        <v>5</v>
      </c>
      <c r="G87" s="73" t="s">
        <v>23</v>
      </c>
      <c r="H87" s="91" t="s">
        <v>24</v>
      </c>
      <c r="I87" s="85" t="s">
        <v>6</v>
      </c>
      <c r="J87" s="95" t="s">
        <v>27</v>
      </c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7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</row>
    <row r="88" spans="1:122" ht="35.25" customHeight="1" x14ac:dyDescent="0.25">
      <c r="A88" s="108"/>
      <c r="B88" s="92"/>
      <c r="C88" s="79"/>
      <c r="D88" s="79"/>
      <c r="E88" s="79"/>
      <c r="F88" s="79"/>
      <c r="G88" s="74"/>
      <c r="H88" s="92"/>
      <c r="I88" s="86"/>
      <c r="J88" s="106" t="s">
        <v>148</v>
      </c>
      <c r="K88" s="94"/>
      <c r="L88" s="94" t="s">
        <v>149</v>
      </c>
      <c r="M88" s="94"/>
      <c r="N88" s="94" t="s">
        <v>150</v>
      </c>
      <c r="O88" s="94"/>
      <c r="P88" s="94" t="s">
        <v>151</v>
      </c>
      <c r="Q88" s="94"/>
      <c r="R88" s="94" t="s">
        <v>152</v>
      </c>
      <c r="S88" s="94"/>
      <c r="T88" s="94" t="s">
        <v>153</v>
      </c>
      <c r="U88" s="94"/>
      <c r="V88" s="94" t="s">
        <v>154</v>
      </c>
      <c r="W88" s="94"/>
      <c r="X88" s="94" t="s">
        <v>155</v>
      </c>
      <c r="Y88" s="94"/>
      <c r="Z88" s="94" t="s">
        <v>156</v>
      </c>
      <c r="AA88" s="94"/>
      <c r="AB88" s="94" t="s">
        <v>157</v>
      </c>
      <c r="AC88" s="94"/>
      <c r="AD88" s="94" t="s">
        <v>159</v>
      </c>
      <c r="AE88" s="98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</row>
    <row r="89" spans="1:122" ht="13.5" customHeight="1" thickBot="1" x14ac:dyDescent="0.3">
      <c r="A89" s="109"/>
      <c r="B89" s="93"/>
      <c r="C89" s="80"/>
      <c r="D89" s="80"/>
      <c r="E89" s="80"/>
      <c r="F89" s="80"/>
      <c r="G89" s="75"/>
      <c r="H89" s="93"/>
      <c r="I89" s="87"/>
      <c r="J89" s="34" t="s">
        <v>20</v>
      </c>
      <c r="K89" s="35" t="s">
        <v>21</v>
      </c>
      <c r="L89" s="35" t="s">
        <v>20</v>
      </c>
      <c r="M89" s="35" t="s">
        <v>21</v>
      </c>
      <c r="N89" s="35" t="s">
        <v>20</v>
      </c>
      <c r="O89" s="35" t="s">
        <v>21</v>
      </c>
      <c r="P89" s="35" t="s">
        <v>20</v>
      </c>
      <c r="Q89" s="35" t="s">
        <v>21</v>
      </c>
      <c r="R89" s="35" t="s">
        <v>20</v>
      </c>
      <c r="S89" s="35" t="s">
        <v>21</v>
      </c>
      <c r="T89" s="35" t="s">
        <v>20</v>
      </c>
      <c r="U89" s="35" t="s">
        <v>21</v>
      </c>
      <c r="V89" s="35" t="s">
        <v>20</v>
      </c>
      <c r="W89" s="35" t="s">
        <v>21</v>
      </c>
      <c r="X89" s="35" t="s">
        <v>20</v>
      </c>
      <c r="Y89" s="35" t="s">
        <v>21</v>
      </c>
      <c r="Z89" s="35" t="s">
        <v>20</v>
      </c>
      <c r="AA89" s="35" t="s">
        <v>21</v>
      </c>
      <c r="AB89" s="35" t="s">
        <v>20</v>
      </c>
      <c r="AC89" s="35" t="s">
        <v>21</v>
      </c>
      <c r="AD89" s="35" t="s">
        <v>20</v>
      </c>
      <c r="AE89" s="36" t="s">
        <v>21</v>
      </c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</row>
    <row r="90" spans="1:122" ht="23.25" customHeight="1" x14ac:dyDescent="0.25">
      <c r="A90" s="64" t="s">
        <v>0</v>
      </c>
      <c r="B90" s="67" t="s">
        <v>7</v>
      </c>
      <c r="C90" s="70" t="s">
        <v>8</v>
      </c>
      <c r="D90" s="70" t="s">
        <v>9</v>
      </c>
      <c r="E90" s="70" t="s">
        <v>10</v>
      </c>
      <c r="F90" s="70" t="s">
        <v>11</v>
      </c>
      <c r="G90" s="67" t="s">
        <v>160</v>
      </c>
      <c r="H90" s="67" t="s">
        <v>161</v>
      </c>
      <c r="I90" s="88" t="s">
        <v>12</v>
      </c>
      <c r="J90" s="81" t="s">
        <v>15</v>
      </c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3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</row>
    <row r="91" spans="1:122" ht="24" customHeight="1" x14ac:dyDescent="0.25">
      <c r="A91" s="65"/>
      <c r="B91" s="68"/>
      <c r="C91" s="71"/>
      <c r="D91" s="71"/>
      <c r="E91" s="71"/>
      <c r="F91" s="71"/>
      <c r="G91" s="68"/>
      <c r="H91" s="68"/>
      <c r="I91" s="89"/>
      <c r="J91" s="76" t="s">
        <v>16</v>
      </c>
      <c r="K91" s="77"/>
      <c r="L91" s="77" t="s">
        <v>17</v>
      </c>
      <c r="M91" s="77"/>
      <c r="N91" s="77" t="s">
        <v>18</v>
      </c>
      <c r="O91" s="77"/>
      <c r="P91" s="77" t="s">
        <v>19</v>
      </c>
      <c r="Q91" s="77"/>
      <c r="R91" s="77" t="s">
        <v>146</v>
      </c>
      <c r="S91" s="77"/>
      <c r="T91" s="77" t="s">
        <v>147</v>
      </c>
      <c r="U91" s="77"/>
      <c r="V91" s="77" t="s">
        <v>25</v>
      </c>
      <c r="W91" s="77"/>
      <c r="X91" s="77" t="s">
        <v>145</v>
      </c>
      <c r="Y91" s="77"/>
      <c r="Z91" s="77" t="s">
        <v>144</v>
      </c>
      <c r="AA91" s="77"/>
      <c r="AB91" s="77" t="s">
        <v>158</v>
      </c>
      <c r="AC91" s="77"/>
      <c r="AD91" s="77" t="s">
        <v>33</v>
      </c>
      <c r="AE91" s="84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</row>
    <row r="92" spans="1:122" ht="24" customHeight="1" thickBot="1" x14ac:dyDescent="0.3">
      <c r="A92" s="66"/>
      <c r="B92" s="69"/>
      <c r="C92" s="72"/>
      <c r="D92" s="72"/>
      <c r="E92" s="72"/>
      <c r="F92" s="72"/>
      <c r="G92" s="69"/>
      <c r="H92" s="69"/>
      <c r="I92" s="90"/>
      <c r="J92" s="38" t="s">
        <v>22</v>
      </c>
      <c r="K92" s="39" t="s">
        <v>26</v>
      </c>
      <c r="L92" s="39" t="s">
        <v>22</v>
      </c>
      <c r="M92" s="39" t="s">
        <v>26</v>
      </c>
      <c r="N92" s="39" t="s">
        <v>22</v>
      </c>
      <c r="O92" s="39" t="s">
        <v>26</v>
      </c>
      <c r="P92" s="39" t="s">
        <v>22</v>
      </c>
      <c r="Q92" s="39" t="s">
        <v>26</v>
      </c>
      <c r="R92" s="39" t="s">
        <v>22</v>
      </c>
      <c r="S92" s="39" t="s">
        <v>26</v>
      </c>
      <c r="T92" s="39" t="s">
        <v>22</v>
      </c>
      <c r="U92" s="39" t="s">
        <v>26</v>
      </c>
      <c r="V92" s="39" t="s">
        <v>22</v>
      </c>
      <c r="W92" s="39" t="s">
        <v>26</v>
      </c>
      <c r="X92" s="39" t="s">
        <v>22</v>
      </c>
      <c r="Y92" s="39" t="s">
        <v>26</v>
      </c>
      <c r="Z92" s="39" t="s">
        <v>22</v>
      </c>
      <c r="AA92" s="39" t="s">
        <v>26</v>
      </c>
      <c r="AB92" s="39" t="s">
        <v>22</v>
      </c>
      <c r="AC92" s="39" t="s">
        <v>26</v>
      </c>
      <c r="AD92" s="39" t="s">
        <v>22</v>
      </c>
      <c r="AE92" s="40" t="s">
        <v>26</v>
      </c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</row>
    <row r="93" spans="1:122" s="29" customFormat="1" ht="25.5" x14ac:dyDescent="0.25">
      <c r="A93" s="44">
        <v>1</v>
      </c>
      <c r="B93" s="56">
        <v>69</v>
      </c>
      <c r="C93" s="57" t="s">
        <v>34</v>
      </c>
      <c r="D93" s="57" t="s">
        <v>47</v>
      </c>
      <c r="E93" s="57" t="s">
        <v>120</v>
      </c>
      <c r="F93" s="57" t="s">
        <v>120</v>
      </c>
      <c r="G93" s="48">
        <v>42095</v>
      </c>
      <c r="H93" s="48">
        <v>1875</v>
      </c>
      <c r="I93" s="48">
        <v>43970</v>
      </c>
      <c r="J93" s="41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>
        <f>1150+100+200</f>
        <v>1450</v>
      </c>
      <c r="X93" s="42">
        <v>42095</v>
      </c>
      <c r="Y93" s="42">
        <v>425</v>
      </c>
      <c r="Z93" s="42"/>
      <c r="AA93" s="42"/>
      <c r="AB93" s="42"/>
      <c r="AC93" s="42"/>
      <c r="AD93" s="42"/>
      <c r="AE93" s="43"/>
    </row>
    <row r="94" spans="1:122" ht="25.5" x14ac:dyDescent="0.25">
      <c r="A94" s="18">
        <v>2</v>
      </c>
      <c r="B94" s="4">
        <v>81</v>
      </c>
      <c r="C94" s="11" t="s">
        <v>34</v>
      </c>
      <c r="D94" s="11" t="s">
        <v>47</v>
      </c>
      <c r="E94" s="11" t="s">
        <v>47</v>
      </c>
      <c r="F94" s="11" t="s">
        <v>47</v>
      </c>
      <c r="G94" s="1">
        <v>15000</v>
      </c>
      <c r="H94" s="1">
        <v>5000</v>
      </c>
      <c r="I94" s="1">
        <v>20000</v>
      </c>
      <c r="J94" s="32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>
        <v>15000</v>
      </c>
      <c r="Y94" s="13">
        <v>5000</v>
      </c>
      <c r="Z94" s="30"/>
      <c r="AA94" s="30"/>
      <c r="AB94" s="30"/>
      <c r="AC94" s="30"/>
      <c r="AD94" s="30"/>
      <c r="AE94" s="33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</row>
    <row r="95" spans="1:122" ht="25.5" x14ac:dyDescent="0.25">
      <c r="A95" s="18">
        <v>3</v>
      </c>
      <c r="B95" s="5">
        <v>177</v>
      </c>
      <c r="C95" s="11" t="s">
        <v>34</v>
      </c>
      <c r="D95" s="11" t="s">
        <v>34</v>
      </c>
      <c r="E95" s="11" t="s">
        <v>110</v>
      </c>
      <c r="F95" s="11" t="s">
        <v>121</v>
      </c>
      <c r="G95" s="1">
        <v>8900</v>
      </c>
      <c r="H95" s="1">
        <v>5000</v>
      </c>
      <c r="I95" s="1">
        <v>13900</v>
      </c>
      <c r="J95" s="32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>
        <v>8900</v>
      </c>
      <c r="Y95" s="13">
        <v>5000</v>
      </c>
      <c r="Z95" s="30"/>
      <c r="AA95" s="30"/>
      <c r="AB95" s="30"/>
      <c r="AC95" s="30"/>
      <c r="AD95" s="30"/>
      <c r="AE95" s="33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</row>
    <row r="96" spans="1:122" ht="25.5" x14ac:dyDescent="0.25">
      <c r="A96" s="18">
        <v>4</v>
      </c>
      <c r="B96" s="5">
        <v>170</v>
      </c>
      <c r="C96" s="11" t="s">
        <v>34</v>
      </c>
      <c r="D96" s="11" t="s">
        <v>34</v>
      </c>
      <c r="E96" s="11" t="s">
        <v>108</v>
      </c>
      <c r="F96" s="11" t="s">
        <v>122</v>
      </c>
      <c r="G96" s="1">
        <v>4940</v>
      </c>
      <c r="H96" s="1">
        <v>3265</v>
      </c>
      <c r="I96" s="1">
        <v>8205</v>
      </c>
      <c r="J96" s="32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>
        <f>600+105</f>
        <v>705</v>
      </c>
      <c r="W96" s="13">
        <f>140+800+40</f>
        <v>980</v>
      </c>
      <c r="X96" s="13">
        <v>4235</v>
      </c>
      <c r="Y96" s="13">
        <v>2285</v>
      </c>
      <c r="Z96" s="30"/>
      <c r="AA96" s="30"/>
      <c r="AB96" s="30"/>
      <c r="AC96" s="30"/>
      <c r="AD96" s="30"/>
      <c r="AE96" s="33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</row>
    <row r="97" spans="1:122" ht="25.5" x14ac:dyDescent="0.25">
      <c r="A97" s="18">
        <v>5</v>
      </c>
      <c r="B97" s="4">
        <v>143</v>
      </c>
      <c r="C97" s="11" t="s">
        <v>34</v>
      </c>
      <c r="D97" s="11" t="s">
        <v>34</v>
      </c>
      <c r="E97" s="11" t="s">
        <v>123</v>
      </c>
      <c r="F97" s="11" t="s">
        <v>124</v>
      </c>
      <c r="G97" s="1">
        <v>5725</v>
      </c>
      <c r="H97" s="1">
        <v>1835</v>
      </c>
      <c r="I97" s="1">
        <v>7560</v>
      </c>
      <c r="J97" s="32"/>
      <c r="K97" s="13"/>
      <c r="L97" s="13">
        <v>1400</v>
      </c>
      <c r="M97" s="13"/>
      <c r="N97" s="13"/>
      <c r="O97" s="13"/>
      <c r="P97" s="13"/>
      <c r="Q97" s="13"/>
      <c r="R97" s="13"/>
      <c r="S97" s="13"/>
      <c r="T97" s="13"/>
      <c r="U97" s="13"/>
      <c r="V97" s="13">
        <v>200</v>
      </c>
      <c r="W97" s="13">
        <v>735</v>
      </c>
      <c r="X97" s="13">
        <f>525+400+3200</f>
        <v>4125</v>
      </c>
      <c r="Y97" s="13">
        <f>700+400</f>
        <v>1100</v>
      </c>
      <c r="Z97" s="30"/>
      <c r="AA97" s="30"/>
      <c r="AB97" s="30"/>
      <c r="AC97" s="30"/>
      <c r="AD97" s="30"/>
      <c r="AE97" s="33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</row>
    <row r="98" spans="1:122" ht="25.5" x14ac:dyDescent="0.25">
      <c r="A98" s="18">
        <v>6</v>
      </c>
      <c r="B98" s="4">
        <v>169</v>
      </c>
      <c r="C98" s="11" t="s">
        <v>34</v>
      </c>
      <c r="D98" s="11" t="s">
        <v>34</v>
      </c>
      <c r="E98" s="11" t="s">
        <v>108</v>
      </c>
      <c r="F98" s="11" t="s">
        <v>125</v>
      </c>
      <c r="G98" s="1">
        <v>4200</v>
      </c>
      <c r="H98" s="1">
        <v>1550</v>
      </c>
      <c r="I98" s="1">
        <v>5750</v>
      </c>
      <c r="J98" s="32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>
        <v>4200</v>
      </c>
      <c r="Y98" s="13">
        <v>1550</v>
      </c>
      <c r="Z98" s="30"/>
      <c r="AA98" s="30"/>
      <c r="AB98" s="30"/>
      <c r="AC98" s="30"/>
      <c r="AD98" s="30"/>
      <c r="AE98" s="33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</row>
    <row r="99" spans="1:122" ht="25.5" x14ac:dyDescent="0.25">
      <c r="A99" s="18">
        <v>7</v>
      </c>
      <c r="B99" s="4">
        <v>171</v>
      </c>
      <c r="C99" s="11" t="s">
        <v>34</v>
      </c>
      <c r="D99" s="11" t="s">
        <v>34</v>
      </c>
      <c r="E99" s="11" t="s">
        <v>108</v>
      </c>
      <c r="F99" s="11" t="s">
        <v>126</v>
      </c>
      <c r="G99" s="1">
        <v>5000</v>
      </c>
      <c r="H99" s="54" t="s">
        <v>29</v>
      </c>
      <c r="I99" s="1">
        <v>5000</v>
      </c>
      <c r="J99" s="32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>
        <v>5000</v>
      </c>
      <c r="Y99" s="13"/>
      <c r="Z99" s="30"/>
      <c r="AA99" s="30"/>
      <c r="AB99" s="30"/>
      <c r="AC99" s="30"/>
      <c r="AD99" s="30"/>
      <c r="AE99" s="33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</row>
    <row r="100" spans="1:122" s="29" customFormat="1" ht="25.5" x14ac:dyDescent="0.25">
      <c r="A100" s="14">
        <v>8</v>
      </c>
      <c r="B100" s="24">
        <v>173</v>
      </c>
      <c r="C100" s="25" t="s">
        <v>34</v>
      </c>
      <c r="D100" s="25" t="s">
        <v>34</v>
      </c>
      <c r="E100" s="25" t="s">
        <v>108</v>
      </c>
      <c r="F100" s="25" t="s">
        <v>127</v>
      </c>
      <c r="G100" s="1">
        <v>4000</v>
      </c>
      <c r="H100" s="54" t="s">
        <v>29</v>
      </c>
      <c r="I100" s="1">
        <v>4000</v>
      </c>
      <c r="J100" s="52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>
        <v>4000</v>
      </c>
      <c r="Y100" s="37"/>
      <c r="Z100" s="37"/>
      <c r="AA100" s="37"/>
      <c r="AB100" s="37"/>
      <c r="AC100" s="37"/>
      <c r="AD100" s="37"/>
      <c r="AE100" s="53"/>
    </row>
    <row r="101" spans="1:122" ht="25.5" x14ac:dyDescent="0.25">
      <c r="A101" s="18">
        <v>9</v>
      </c>
      <c r="B101" s="4">
        <v>178</v>
      </c>
      <c r="C101" s="11" t="s">
        <v>34</v>
      </c>
      <c r="D101" s="11" t="s">
        <v>34</v>
      </c>
      <c r="E101" s="11" t="s">
        <v>110</v>
      </c>
      <c r="F101" s="11" t="s">
        <v>128</v>
      </c>
      <c r="G101" s="1">
        <v>3000</v>
      </c>
      <c r="H101" s="1">
        <v>1000</v>
      </c>
      <c r="I101" s="1">
        <v>4000</v>
      </c>
      <c r="J101" s="32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>
        <v>3000</v>
      </c>
      <c r="Y101" s="13">
        <v>1000</v>
      </c>
      <c r="Z101" s="30"/>
      <c r="AA101" s="30"/>
      <c r="AB101" s="30"/>
      <c r="AC101" s="30"/>
      <c r="AD101" s="30"/>
      <c r="AE101" s="33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</row>
    <row r="102" spans="1:122" ht="25.5" x14ac:dyDescent="0.25">
      <c r="A102" s="18">
        <v>10</v>
      </c>
      <c r="B102" s="4">
        <v>70</v>
      </c>
      <c r="C102" s="11" t="s">
        <v>34</v>
      </c>
      <c r="D102" s="11" t="s">
        <v>47</v>
      </c>
      <c r="E102" s="11" t="s">
        <v>120</v>
      </c>
      <c r="F102" s="11" t="s">
        <v>129</v>
      </c>
      <c r="G102" s="1">
        <v>2900</v>
      </c>
      <c r="H102" s="1">
        <v>600</v>
      </c>
      <c r="I102" s="1">
        <v>3500</v>
      </c>
      <c r="J102" s="32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>
        <v>2900</v>
      </c>
      <c r="Y102" s="13">
        <v>600</v>
      </c>
      <c r="Z102" s="30"/>
      <c r="AA102" s="30"/>
      <c r="AB102" s="30"/>
      <c r="AC102" s="30"/>
      <c r="AD102" s="30"/>
      <c r="AE102" s="33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</row>
    <row r="103" spans="1:122" ht="25.5" x14ac:dyDescent="0.25">
      <c r="A103" s="18">
        <v>11</v>
      </c>
      <c r="B103" s="4">
        <v>89</v>
      </c>
      <c r="C103" s="11" t="s">
        <v>34</v>
      </c>
      <c r="D103" s="11" t="s">
        <v>47</v>
      </c>
      <c r="E103" s="11" t="s">
        <v>47</v>
      </c>
      <c r="F103" s="11" t="s">
        <v>130</v>
      </c>
      <c r="G103" s="1">
        <v>1500</v>
      </c>
      <c r="H103" s="1">
        <v>2000</v>
      </c>
      <c r="I103" s="1">
        <v>3500</v>
      </c>
      <c r="J103" s="32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>
        <v>1500</v>
      </c>
      <c r="Y103" s="13">
        <v>2000</v>
      </c>
      <c r="Z103" s="30"/>
      <c r="AA103" s="30"/>
      <c r="AB103" s="30"/>
      <c r="AC103" s="30"/>
      <c r="AD103" s="30"/>
      <c r="AE103" s="33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</row>
    <row r="104" spans="1:122" ht="25.5" x14ac:dyDescent="0.25">
      <c r="A104" s="18">
        <v>12</v>
      </c>
      <c r="B104" s="4">
        <v>146</v>
      </c>
      <c r="C104" s="11" t="s">
        <v>34</v>
      </c>
      <c r="D104" s="11" t="s">
        <v>34</v>
      </c>
      <c r="E104" s="11" t="s">
        <v>131</v>
      </c>
      <c r="F104" s="11" t="s">
        <v>132</v>
      </c>
      <c r="G104" s="1">
        <v>2000</v>
      </c>
      <c r="H104" s="1">
        <v>1000</v>
      </c>
      <c r="I104" s="1">
        <v>3000</v>
      </c>
      <c r="J104" s="32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>
        <v>2000</v>
      </c>
      <c r="Y104" s="13">
        <v>1000</v>
      </c>
      <c r="Z104" s="30"/>
      <c r="AA104" s="30"/>
      <c r="AB104" s="30"/>
      <c r="AC104" s="30"/>
      <c r="AD104" s="30"/>
      <c r="AE104" s="33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</row>
    <row r="105" spans="1:122" ht="25.5" x14ac:dyDescent="0.25">
      <c r="A105" s="18">
        <v>13</v>
      </c>
      <c r="B105" s="4">
        <v>137</v>
      </c>
      <c r="C105" s="11" t="s">
        <v>34</v>
      </c>
      <c r="D105" s="11" t="s">
        <v>34</v>
      </c>
      <c r="E105" s="11" t="s">
        <v>82</v>
      </c>
      <c r="F105" s="11" t="s">
        <v>133</v>
      </c>
      <c r="G105" s="1">
        <v>1400</v>
      </c>
      <c r="H105" s="1">
        <v>1200</v>
      </c>
      <c r="I105" s="1">
        <v>2600</v>
      </c>
      <c r="J105" s="32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>
        <v>1400</v>
      </c>
      <c r="Y105" s="13">
        <v>1200</v>
      </c>
      <c r="Z105" s="30"/>
      <c r="AA105" s="30"/>
      <c r="AB105" s="30"/>
      <c r="AC105" s="30"/>
      <c r="AD105" s="30"/>
      <c r="AE105" s="33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</row>
    <row r="106" spans="1:122" ht="25.5" x14ac:dyDescent="0.25">
      <c r="A106" s="18">
        <v>14</v>
      </c>
      <c r="B106" s="5">
        <v>100</v>
      </c>
      <c r="C106" s="11" t="s">
        <v>34</v>
      </c>
      <c r="D106" s="11" t="s">
        <v>47</v>
      </c>
      <c r="E106" s="11" t="s">
        <v>134</v>
      </c>
      <c r="F106" s="11" t="s">
        <v>135</v>
      </c>
      <c r="G106" s="1">
        <v>1600</v>
      </c>
      <c r="H106" s="1">
        <v>900</v>
      </c>
      <c r="I106" s="1">
        <v>2500</v>
      </c>
      <c r="J106" s="32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>
        <v>1600</v>
      </c>
      <c r="Y106" s="13">
        <v>900</v>
      </c>
      <c r="Z106" s="30"/>
      <c r="AA106" s="30"/>
      <c r="AB106" s="30"/>
      <c r="AC106" s="30"/>
      <c r="AD106" s="30"/>
      <c r="AE106" s="33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</row>
    <row r="107" spans="1:122" ht="25.5" x14ac:dyDescent="0.25">
      <c r="A107" s="18">
        <v>15</v>
      </c>
      <c r="B107" s="5">
        <v>79</v>
      </c>
      <c r="C107" s="11" t="s">
        <v>34</v>
      </c>
      <c r="D107" s="11" t="s">
        <v>47</v>
      </c>
      <c r="E107" s="11" t="s">
        <v>47</v>
      </c>
      <c r="F107" s="11" t="s">
        <v>136</v>
      </c>
      <c r="G107" s="1">
        <v>900</v>
      </c>
      <c r="H107" s="1">
        <v>1000</v>
      </c>
      <c r="I107" s="1">
        <v>1900</v>
      </c>
      <c r="J107" s="32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>
        <v>900</v>
      </c>
      <c r="Y107" s="13">
        <v>1000</v>
      </c>
      <c r="Z107" s="30"/>
      <c r="AA107" s="30"/>
      <c r="AB107" s="30"/>
      <c r="AC107" s="30"/>
      <c r="AD107" s="30"/>
      <c r="AE107" s="33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</row>
    <row r="108" spans="1:122" ht="25.5" x14ac:dyDescent="0.25">
      <c r="A108" s="18">
        <v>16</v>
      </c>
      <c r="B108" s="4">
        <v>99</v>
      </c>
      <c r="C108" s="11" t="s">
        <v>34</v>
      </c>
      <c r="D108" s="11" t="s">
        <v>47</v>
      </c>
      <c r="E108" s="11" t="s">
        <v>134</v>
      </c>
      <c r="F108" s="11" t="s">
        <v>134</v>
      </c>
      <c r="G108" s="1">
        <v>1600</v>
      </c>
      <c r="H108" s="1">
        <v>300</v>
      </c>
      <c r="I108" s="1">
        <v>1900</v>
      </c>
      <c r="J108" s="32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>
        <v>1600</v>
      </c>
      <c r="Y108" s="13">
        <v>300</v>
      </c>
      <c r="Z108" s="30"/>
      <c r="AA108" s="30"/>
      <c r="AB108" s="30"/>
      <c r="AC108" s="30"/>
      <c r="AD108" s="30"/>
      <c r="AE108" s="33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</row>
    <row r="109" spans="1:122" ht="51" x14ac:dyDescent="0.25">
      <c r="A109" s="18">
        <v>17</v>
      </c>
      <c r="B109" s="5">
        <v>107</v>
      </c>
      <c r="C109" s="11" t="s">
        <v>36</v>
      </c>
      <c r="D109" s="11" t="s">
        <v>36</v>
      </c>
      <c r="E109" s="11" t="s">
        <v>137</v>
      </c>
      <c r="F109" s="11" t="s">
        <v>138</v>
      </c>
      <c r="G109" s="1">
        <v>1150</v>
      </c>
      <c r="H109" s="1">
        <v>618</v>
      </c>
      <c r="I109" s="1">
        <v>1768</v>
      </c>
      <c r="J109" s="32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>
        <v>80</v>
      </c>
      <c r="V109" s="13"/>
      <c r="W109" s="13"/>
      <c r="X109" s="13">
        <v>1150</v>
      </c>
      <c r="Y109" s="13">
        <v>538</v>
      </c>
      <c r="Z109" s="30"/>
      <c r="AA109" s="30"/>
      <c r="AB109" s="30"/>
      <c r="AC109" s="30"/>
      <c r="AD109" s="30"/>
      <c r="AE109" s="33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</row>
    <row r="110" spans="1:122" ht="25.5" x14ac:dyDescent="0.25">
      <c r="A110" s="18">
        <v>18</v>
      </c>
      <c r="B110" s="4">
        <v>94</v>
      </c>
      <c r="C110" s="11" t="s">
        <v>34</v>
      </c>
      <c r="D110" s="11" t="s">
        <v>47</v>
      </c>
      <c r="E110" s="11" t="s">
        <v>134</v>
      </c>
      <c r="F110" s="11" t="s">
        <v>139</v>
      </c>
      <c r="G110" s="1">
        <v>1290</v>
      </c>
      <c r="H110" s="1">
        <v>225</v>
      </c>
      <c r="I110" s="1">
        <v>1515</v>
      </c>
      <c r="J110" s="32"/>
      <c r="K110" s="13"/>
      <c r="L110" s="13">
        <f>500+20</f>
        <v>520</v>
      </c>
      <c r="M110" s="13">
        <v>80</v>
      </c>
      <c r="N110" s="13"/>
      <c r="O110" s="13"/>
      <c r="P110" s="13"/>
      <c r="Q110" s="13"/>
      <c r="R110" s="13">
        <f>10+70</f>
        <v>80</v>
      </c>
      <c r="S110" s="13"/>
      <c r="T110" s="13"/>
      <c r="U110" s="13"/>
      <c r="V110" s="13">
        <f>240+120+60</f>
        <v>420</v>
      </c>
      <c r="W110" s="13">
        <f>20+25</f>
        <v>45</v>
      </c>
      <c r="X110" s="13">
        <v>270</v>
      </c>
      <c r="Y110" s="13">
        <v>100</v>
      </c>
      <c r="Z110" s="30"/>
      <c r="AA110" s="30"/>
      <c r="AB110" s="30"/>
      <c r="AC110" s="30"/>
      <c r="AD110" s="30"/>
      <c r="AE110" s="33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</row>
    <row r="111" spans="1:122" ht="25.5" x14ac:dyDescent="0.25">
      <c r="A111" s="18">
        <v>19</v>
      </c>
      <c r="B111" s="4">
        <v>77</v>
      </c>
      <c r="C111" s="11" t="s">
        <v>34</v>
      </c>
      <c r="D111" s="11" t="s">
        <v>47</v>
      </c>
      <c r="E111" s="11" t="s">
        <v>47</v>
      </c>
      <c r="F111" s="11" t="s">
        <v>140</v>
      </c>
      <c r="G111" s="1">
        <v>1000</v>
      </c>
      <c r="H111" s="1">
        <v>300</v>
      </c>
      <c r="I111" s="1">
        <v>1300</v>
      </c>
      <c r="J111" s="32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>
        <v>300</v>
      </c>
      <c r="X111" s="13">
        <v>1000</v>
      </c>
      <c r="Y111" s="13"/>
      <c r="Z111" s="30"/>
      <c r="AA111" s="30"/>
      <c r="AB111" s="30"/>
      <c r="AC111" s="30"/>
      <c r="AD111" s="30"/>
      <c r="AE111" s="33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</row>
    <row r="112" spans="1:122" s="29" customFormat="1" ht="43.5" customHeight="1" thickBot="1" x14ac:dyDescent="0.3">
      <c r="A112" s="58">
        <v>20</v>
      </c>
      <c r="B112" s="59">
        <v>104</v>
      </c>
      <c r="C112" s="60" t="s">
        <v>36</v>
      </c>
      <c r="D112" s="60" t="s">
        <v>36</v>
      </c>
      <c r="E112" s="60" t="s">
        <v>141</v>
      </c>
      <c r="F112" s="60" t="s">
        <v>142</v>
      </c>
      <c r="G112" s="2">
        <v>80</v>
      </c>
      <c r="H112" s="2">
        <v>1100</v>
      </c>
      <c r="I112" s="2">
        <v>1180</v>
      </c>
      <c r="J112" s="61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>
        <v>80</v>
      </c>
      <c r="Y112" s="62">
        <v>1100</v>
      </c>
      <c r="Z112" s="62"/>
      <c r="AA112" s="62"/>
      <c r="AB112" s="62"/>
      <c r="AC112" s="62"/>
      <c r="AD112" s="62"/>
      <c r="AE112" s="63"/>
    </row>
    <row r="113" spans="7:75" ht="15.75" thickBot="1" x14ac:dyDescent="0.3">
      <c r="G113" s="3">
        <f t="shared" ref="G113:AE113" si="2">SUM(G93:G112)</f>
        <v>108280</v>
      </c>
      <c r="H113" s="3">
        <f t="shared" si="2"/>
        <v>28768</v>
      </c>
      <c r="I113" s="3">
        <f t="shared" si="2"/>
        <v>137048</v>
      </c>
      <c r="J113" s="3">
        <f t="shared" si="2"/>
        <v>0</v>
      </c>
      <c r="K113" s="3">
        <f t="shared" si="2"/>
        <v>0</v>
      </c>
      <c r="L113" s="3">
        <f t="shared" si="2"/>
        <v>1920</v>
      </c>
      <c r="M113" s="3">
        <f t="shared" si="2"/>
        <v>80</v>
      </c>
      <c r="N113" s="3">
        <f t="shared" si="2"/>
        <v>0</v>
      </c>
      <c r="O113" s="3">
        <f t="shared" si="2"/>
        <v>0</v>
      </c>
      <c r="P113" s="3">
        <f t="shared" si="2"/>
        <v>0</v>
      </c>
      <c r="Q113" s="3">
        <f t="shared" si="2"/>
        <v>0</v>
      </c>
      <c r="R113" s="3">
        <f t="shared" si="2"/>
        <v>80</v>
      </c>
      <c r="S113" s="3">
        <f t="shared" si="2"/>
        <v>0</v>
      </c>
      <c r="T113" s="3">
        <f t="shared" si="2"/>
        <v>0</v>
      </c>
      <c r="U113" s="3">
        <f t="shared" si="2"/>
        <v>80</v>
      </c>
      <c r="V113" s="3">
        <f t="shared" si="2"/>
        <v>1325</v>
      </c>
      <c r="W113" s="3">
        <f t="shared" si="2"/>
        <v>3510</v>
      </c>
      <c r="X113" s="3">
        <f t="shared" si="2"/>
        <v>104955</v>
      </c>
      <c r="Y113" s="3">
        <f t="shared" si="2"/>
        <v>25098</v>
      </c>
      <c r="Z113" s="3">
        <f t="shared" si="2"/>
        <v>0</v>
      </c>
      <c r="AA113" s="3">
        <f t="shared" si="2"/>
        <v>0</v>
      </c>
      <c r="AB113" s="3">
        <f t="shared" si="2"/>
        <v>0</v>
      </c>
      <c r="AC113" s="3">
        <f t="shared" si="2"/>
        <v>0</v>
      </c>
      <c r="AD113" s="3">
        <f t="shared" si="2"/>
        <v>0</v>
      </c>
      <c r="AE113" s="3">
        <f t="shared" si="2"/>
        <v>0</v>
      </c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</row>
  </sheetData>
  <mergeCells count="88">
    <mergeCell ref="C87:C89"/>
    <mergeCell ref="B87:B89"/>
    <mergeCell ref="A87:A89"/>
    <mergeCell ref="L7:M7"/>
    <mergeCell ref="A1:AE1"/>
    <mergeCell ref="AD4:AE4"/>
    <mergeCell ref="AD7:AE7"/>
    <mergeCell ref="J6:AE6"/>
    <mergeCell ref="J3:AE3"/>
    <mergeCell ref="A2:AE2"/>
    <mergeCell ref="Z7:AA7"/>
    <mergeCell ref="AB7:AC7"/>
    <mergeCell ref="Z4:AA4"/>
    <mergeCell ref="AB4:AC4"/>
    <mergeCell ref="N4:O4"/>
    <mergeCell ref="P4:Q4"/>
    <mergeCell ref="E6:E8"/>
    <mergeCell ref="R4:S4"/>
    <mergeCell ref="T4:U4"/>
    <mergeCell ref="F6:F8"/>
    <mergeCell ref="I6:I8"/>
    <mergeCell ref="H6:H8"/>
    <mergeCell ref="J7:K7"/>
    <mergeCell ref="G6:G8"/>
    <mergeCell ref="N7:O7"/>
    <mergeCell ref="P7:Q7"/>
    <mergeCell ref="R7:S7"/>
    <mergeCell ref="T7:U7"/>
    <mergeCell ref="X4:Y4"/>
    <mergeCell ref="A3:A5"/>
    <mergeCell ref="D3:D5"/>
    <mergeCell ref="C3:C5"/>
    <mergeCell ref="B3:B5"/>
    <mergeCell ref="V4:W4"/>
    <mergeCell ref="G3:G5"/>
    <mergeCell ref="I3:I5"/>
    <mergeCell ref="H3:H5"/>
    <mergeCell ref="F3:F5"/>
    <mergeCell ref="E3:E5"/>
    <mergeCell ref="L4:M4"/>
    <mergeCell ref="J4:K4"/>
    <mergeCell ref="X88:Y88"/>
    <mergeCell ref="X7:Y7"/>
    <mergeCell ref="J87:AE87"/>
    <mergeCell ref="Z88:AA88"/>
    <mergeCell ref="AB88:AC88"/>
    <mergeCell ref="AD88:AE88"/>
    <mergeCell ref="A85:AE85"/>
    <mergeCell ref="A86:AE86"/>
    <mergeCell ref="J88:K88"/>
    <mergeCell ref="L88:M88"/>
    <mergeCell ref="N88:O88"/>
    <mergeCell ref="P88:Q88"/>
    <mergeCell ref="A6:A8"/>
    <mergeCell ref="B6:B8"/>
    <mergeCell ref="C6:C8"/>
    <mergeCell ref="D6:D8"/>
    <mergeCell ref="R91:S91"/>
    <mergeCell ref="T91:U91"/>
    <mergeCell ref="I90:I92"/>
    <mergeCell ref="H87:H89"/>
    <mergeCell ref="V7:W7"/>
    <mergeCell ref="R88:S88"/>
    <mergeCell ref="T88:U88"/>
    <mergeCell ref="V88:W88"/>
    <mergeCell ref="N91:O91"/>
    <mergeCell ref="H90:H92"/>
    <mergeCell ref="G87:G89"/>
    <mergeCell ref="G90:G92"/>
    <mergeCell ref="J91:K91"/>
    <mergeCell ref="L91:M91"/>
    <mergeCell ref="D87:D89"/>
    <mergeCell ref="J90:AE90"/>
    <mergeCell ref="Z91:AA91"/>
    <mergeCell ref="AB91:AC91"/>
    <mergeCell ref="AD91:AE91"/>
    <mergeCell ref="V91:W91"/>
    <mergeCell ref="F90:F92"/>
    <mergeCell ref="X91:Y91"/>
    <mergeCell ref="I87:I89"/>
    <mergeCell ref="F87:F89"/>
    <mergeCell ref="E87:E89"/>
    <mergeCell ref="P91:Q91"/>
    <mergeCell ref="A90:A92"/>
    <mergeCell ref="B90:B92"/>
    <mergeCell ref="C90:C92"/>
    <mergeCell ref="D90:D92"/>
    <mergeCell ref="E90:E92"/>
  </mergeCells>
  <printOptions horizontalCentered="1"/>
  <pageMargins left="0.11811023622047245" right="0.11811023622047245" top="0.94488188976377963" bottom="0.59055118110236227" header="0.31496062992125984" footer="0.31496062992125984"/>
  <pageSetup paperSize="9" scale="55" orientation="landscape" r:id="rId1"/>
  <headerFooter>
    <oddHeader>&amp;CBULGARIAN-SWISS COOPERATION PROGREMME
БЪЛГАРО-ШВЕЙЦАРСКА ПРОГРАМА ЗА СЪТРУДНИЧЕСТВО&amp;RПриложение Б3
Annex B3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2017-08-21T12:40:36Z</dcterms:modified>
</cp:coreProperties>
</file>